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4-2026\Уточнение 2 (август 2024)\"/>
    </mc:Choice>
  </mc:AlternateContent>
  <xr:revisionPtr revIDLastSave="0" documentId="13_ncr:1_{19174E5D-8BAC-4A3E-AA1E-C675652B8A43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Доходы" sheetId="2" r:id="rId1"/>
    <sheet name="Источники" sheetId="4" r:id="rId2"/>
  </sheets>
  <definedNames>
    <definedName name="_xlnm.Print_Titles" localSheetId="0">Доходы!$7:$7</definedName>
  </definedNames>
  <calcPr calcId="191029"/>
</workbook>
</file>

<file path=xl/calcChain.xml><?xml version="1.0" encoding="utf-8"?>
<calcChain xmlns="http://schemas.openxmlformats.org/spreadsheetml/2006/main">
  <c r="F31" i="4" l="1"/>
  <c r="G86" i="2"/>
  <c r="G101" i="2"/>
  <c r="G91" i="2"/>
  <c r="G96" i="2"/>
  <c r="G97" i="2"/>
  <c r="G102" i="2"/>
  <c r="G103" i="2"/>
  <c r="D21" i="4"/>
  <c r="G87" i="2" l="1"/>
  <c r="E21" i="4" l="1"/>
  <c r="E20" i="4" s="1"/>
  <c r="D20" i="4"/>
  <c r="E26" i="4"/>
  <c r="D26" i="4"/>
  <c r="G8" i="2"/>
  <c r="F26" i="4" s="1"/>
  <c r="F21" i="4" s="1"/>
  <c r="F20" i="4" s="1"/>
  <c r="G10" i="2"/>
  <c r="F103" i="2"/>
  <c r="F102" i="2"/>
  <c r="F101" i="2"/>
  <c r="F100" i="2"/>
  <c r="F99" i="2"/>
  <c r="F98" i="2"/>
  <c r="F97" i="2"/>
  <c r="F96" i="2"/>
  <c r="F95" i="2"/>
  <c r="F94" i="2"/>
  <c r="F91" i="2"/>
  <c r="F90" i="2"/>
  <c r="F89" i="2"/>
  <c r="F88" i="2"/>
  <c r="F87" i="2"/>
  <c r="F86" i="2"/>
  <c r="F71" i="2"/>
  <c r="F70" i="2"/>
  <c r="F69" i="2"/>
  <c r="F68" i="2"/>
  <c r="F67" i="2"/>
  <c r="F66" i="2"/>
  <c r="F65" i="2"/>
  <c r="F62" i="2"/>
  <c r="F61" i="2"/>
  <c r="F60" i="2"/>
  <c r="F59" i="2"/>
  <c r="F58" i="2"/>
  <c r="F57" i="2"/>
  <c r="F56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7" i="2"/>
  <c r="F26" i="2"/>
  <c r="F25" i="2"/>
  <c r="F24" i="2"/>
  <c r="F23" i="2"/>
  <c r="F22" i="2"/>
  <c r="F21" i="2"/>
  <c r="F20" i="2"/>
  <c r="F19" i="2"/>
  <c r="F16" i="2"/>
  <c r="F15" i="2"/>
  <c r="F14" i="2"/>
  <c r="F13" i="2"/>
  <c r="F12" i="2"/>
  <c r="F11" i="2"/>
  <c r="F10" i="2"/>
  <c r="G77" i="2"/>
  <c r="G63" i="2"/>
  <c r="G64" i="2"/>
  <c r="G65" i="2"/>
  <c r="G69" i="2"/>
  <c r="G70" i="2"/>
  <c r="G66" i="2"/>
  <c r="G67" i="2"/>
  <c r="G60" i="2"/>
  <c r="G59" i="2" s="1"/>
  <c r="G61" i="2"/>
  <c r="G43" i="2"/>
  <c r="G56" i="2"/>
  <c r="G57" i="2"/>
  <c r="G44" i="2"/>
  <c r="G49" i="2"/>
  <c r="G45" i="2"/>
  <c r="G33" i="2"/>
  <c r="G31" i="2"/>
  <c r="G19" i="2"/>
  <c r="G21" i="2"/>
  <c r="G20" i="2"/>
  <c r="G11" i="2"/>
  <c r="G12" i="2"/>
  <c r="G30" i="2" l="1"/>
  <c r="G29" i="2" s="1"/>
  <c r="D30" i="4"/>
  <c r="D29" i="4" s="1"/>
  <c r="D28" i="4" s="1"/>
  <c r="D25" i="4"/>
  <c r="D24" i="4" s="1"/>
  <c r="D23" i="4" s="1"/>
  <c r="E12" i="4"/>
  <c r="E14" i="4"/>
  <c r="E15" i="4"/>
  <c r="E16" i="4"/>
  <c r="E25" i="4"/>
  <c r="E24" i="4" s="1"/>
  <c r="E23" i="4" s="1"/>
  <c r="E30" i="4"/>
  <c r="E29" i="4" s="1"/>
  <c r="E28" i="4" s="1"/>
  <c r="F14" i="4" l="1"/>
  <c r="F12" i="4" s="1"/>
  <c r="F16" i="4"/>
  <c r="F15" i="4" s="1"/>
  <c r="F25" i="4"/>
  <c r="F24" i="4" s="1"/>
  <c r="F23" i="4" s="1"/>
  <c r="F30" i="4"/>
  <c r="F29" i="4" s="1"/>
  <c r="F28" i="4" s="1"/>
  <c r="F8" i="2" l="1"/>
</calcChain>
</file>

<file path=xl/sharedStrings.xml><?xml version="1.0" encoding="utf-8"?>
<sst xmlns="http://schemas.openxmlformats.org/spreadsheetml/2006/main" count="397" uniqueCount="247">
  <si>
    <t>010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</si>
  <si>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</si>
  <si>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</si>
  <si>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</si>
  <si>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</si>
  <si>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</si>
  <si>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</si>
  <si>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</si>
  <si>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</si>
  <si>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</si>
  <si>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</si>
  <si>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</si>
  <si>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</si>
  <si>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>-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</si>
  <si>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</si>
  <si>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</si>
  <si>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</si>
  <si>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</si>
  <si>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</si>
  <si>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</si>
  <si>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</si>
  <si>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</si>
  <si>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</si>
  <si>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000 1 01 02080 01 0000 110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</si>
  <si>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</si>
  <si>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</si>
  <si>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</si>
  <si>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</si>
  <si>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</si>
  <si>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</si>
  <si>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</si>
  <si>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</si>
  <si>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</si>
  <si>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</si>
  <si>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</si>
  <si>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</si>
  <si>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</si>
  <si>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</si>
  <si>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</si>
  <si>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</si>
  <si>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</si>
  <si>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</si>
  <si>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</si>
  <si>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</si>
  <si>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</si>
  <si>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</si>
  <si>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</si>
  <si>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</si>
  <si>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</si>
  <si>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</si>
  <si>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</si>
  <si>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</si>
  <si>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</si>
  <si>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</si>
  <si>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</si>
  <si>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</si>
  <si>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</si>
  <si>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</si>
  <si>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</si>
  <si>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</si>
  <si>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</si>
  <si>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</si>
  <si>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</si>
  <si>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</si>
  <si>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</si>
  <si>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</si>
  <si>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</si>
  <si>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</si>
  <si>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</si>
  <si>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</si>
  <si>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</si>
  <si>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</si>
  <si>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</si>
  <si>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</si>
  <si>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</si>
  <si>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</si>
  <si>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</si>
  <si>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</si>
  <si>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</si>
  <si>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</si>
  <si>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</si>
  <si>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</si>
  <si>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</si>
  <si>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</si>
  <si>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</si>
  <si>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</si>
  <si>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</si>
  <si>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</si>
  <si>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</si>
  <si>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</si>
  <si>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</si>
  <si>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</si>
  <si>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</si>
  <si>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</si>
  <si>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</si>
  <si>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</si>
  <si>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</si>
  <si>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</si>
  <si>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</si>
  <si>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</si>
  <si>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</si>
  <si>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</si>
  <si>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</si>
  <si>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</si>
  <si>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</si>
  <si>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</si>
  <si>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</si>
  <si>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</si>
  <si>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</si>
  <si>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</si>
  <si>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</si>
  <si>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</si>
  <si>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</si>
  <si>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</si>
  <si>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</si>
  <si>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</si>
  <si>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</si>
  <si>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</si>
  <si>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</si>
  <si>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</si>
  <si>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</si>
  <si>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</si>
  <si>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</si>
  <si>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</si>
  <si>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</si>
  <si>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</si>
  <si>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</si>
  <si>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</si>
  <si>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</si>
  <si>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</si>
  <si>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</si>
  <si>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</si>
  <si>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</si>
  <si>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</si>
  <si>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</si>
  <si>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</si>
  <si>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</si>
  <si>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</si>
  <si>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</si>
  <si>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</si>
  <si>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</si>
  <si>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</si>
  <si>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</si>
  <si>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</si>
  <si>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</si>
  <si>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</si>
  <si>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</si>
  <si>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</si>
  <si>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</si>
  <si>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</si>
  <si>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</si>
  <si>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>000 2 02 15001 13 0000 150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</si>
  <si>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</si>
  <si>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</si>
  <si>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</si>
  <si>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</si>
  <si>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</si>
  <si>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</si>
  <si>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</si>
  <si>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</si>
  <si>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</si>
  <si>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</si>
  <si>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</si>
  <si>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</si>
  <si>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</si>
  <si>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</si>
  <si>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</si>
  <si>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</si>
  <si>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</si>
  <si>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</si>
  <si>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</si>
  <si>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</si>
  <si>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</si>
  <si>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</si>
  <si>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</si>
  <si>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</si>
  <si>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</si>
  <si>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</si>
  <si>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</si>
  <si>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</si>
  <si>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</si>
  <si>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</si>
  <si>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</si>
  <si>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</si>
  <si>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</si>
  <si>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</si>
  <si>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</si>
  <si>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</si>
  <si>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</si>
  <si>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</si>
  <si>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</si>
  <si>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</si>
  <si>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</si>
  <si>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</si>
  <si>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</si>
  <si>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000 01 03 01 00 13 0000 710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</si>
  <si>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</si>
  <si>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</si>
  <si>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</si>
  <si>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</si>
  <si>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</si>
  <si>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</si>
  <si>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</si>
  <si>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</si>
  <si>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</si>
  <si>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</si>
  <si>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</si>
  <si>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</si>
  <si>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</si>
  <si>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</si>
  <si>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</si>
  <si>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</si>
  <si>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</si>
  <si>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</si>
  <si>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</si>
  <si>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</si>
  <si>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>000 01 05 02 01 13 0000 610</t>
  </si>
  <si>
    <t>Наименование показателя</t>
  </si>
  <si>
    <t>7</t>
  </si>
  <si>
    <t xml:space="preserve">                   Доходы бюджета                                                                 </t>
  </si>
  <si>
    <t>% исполнения</t>
  </si>
  <si>
    <t xml:space="preserve">                                                                        Ожидаемая оценка исполнения бюджета города Колы </t>
  </si>
  <si>
    <t xml:space="preserve">                           Источники финансирования дефицита бюджета города Колы</t>
  </si>
  <si>
    <t>Исполнено на 01.04.2024</t>
  </si>
  <si>
    <t>Ожидаемая оценка исполнения за 2024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</si>
  <si>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</si>
  <si>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</si>
  <si>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</si>
  <si>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</si>
  <si>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</si>
  <si>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</si>
  <si>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</si>
  <si>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</si>
  <si>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</si>
  <si>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>Исполнено на 01.08.2024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</si>
  <si>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</si>
  <si>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</si>
  <si>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</si>
  <si>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000 1 11 05313 13 0000 120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</si>
  <si>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</si>
  <si>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</si>
  <si>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</si>
  <si>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</si>
  <si>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</si>
  <si>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</si>
  <si>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</si>
  <si>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000 1 16 07090 13 0000 140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</si>
</sst>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8"/>
      <name val="Calibri"/>
      <family val="2"/>
      <scheme val="minor"/>
    </font>
    <font>
      <b/>
      <sz val="8"/>
      <color rgb="FF000000"/>
      <name val="Arial Cyr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39">
    <xf numFmtId="0" fontId="0" fillId="0" borderId="0" xfId="0"/>
    <xf numFmtId="0" fontId="0" fillId="0" borderId="0" xfId="0" applyProtection="1">
      <protection locked="0"/>
    </xf>
    <xf numFmtId="0" fontId="3" fillId="0" borderId="1" xfId="10" applyNumberFormat="1" applyProtection="1"/>
    <xf numFmtId="0" fontId="6" fillId="0" borderId="1" xfId="14" applyNumberFormat="1" applyProtection="1"/>
    <xf numFmtId="49" fontId="3" fillId="0" borderId="1" xfId="17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" fontId="3" fillId="0" borderId="17" xfId="39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9" fillId="0" borderId="1" xfId="110" applyNumberFormat="1" applyProtection="1">
      <alignment horizontal="center"/>
    </xf>
    <xf numFmtId="4" fontId="0" fillId="0" borderId="0" xfId="0" applyNumberFormat="1" applyProtection="1">
      <protection locked="0"/>
    </xf>
    <xf numFmtId="0" fontId="3" fillId="0" borderId="1" xfId="16" applyNumberFormat="1" applyBorder="1" applyProtection="1">
      <alignment horizontal="left"/>
    </xf>
    <xf numFmtId="0" fontId="3" fillId="0" borderId="1" xfId="108" applyNumberFormat="1" applyBorder="1" applyProtection="1">
      <alignment horizontal="center" wrapText="1"/>
    </xf>
    <xf numFmtId="0" fontId="6" fillId="0" borderId="1" xfId="14" applyNumberFormat="1" applyBorder="1" applyProtection="1"/>
    <xf numFmtId="0" fontId="9" fillId="0" borderId="1" xfId="110" applyNumberFormat="1" applyBorder="1" applyProtection="1">
      <alignment horizontal="center"/>
    </xf>
    <xf numFmtId="0" fontId="9" fillId="0" borderId="1" xfId="111" applyNumberFormat="1" applyBorder="1" applyProtection="1">
      <alignment horizontal="center"/>
    </xf>
    <xf numFmtId="0" fontId="1" fillId="0" borderId="1" xfId="105" applyNumberFormat="1" applyBorder="1" applyProtection="1">
      <alignment horizontal="left"/>
    </xf>
    <xf numFmtId="0" fontId="1" fillId="0" borderId="1" xfId="112" applyNumberFormat="1" applyBorder="1" applyProtection="1">
      <alignment horizontal="center"/>
    </xf>
    <xf numFmtId="0" fontId="7" fillId="0" borderId="1" xfId="113" applyNumberFormat="1" applyBorder="1" applyProtection="1">
      <alignment horizontal="left"/>
    </xf>
    <xf numFmtId="49" fontId="1" fillId="0" borderId="1" xfId="107" applyNumberFormat="1" applyBorder="1" applyProtection="1"/>
    <xf numFmtId="49" fontId="3" fillId="0" borderId="1" xfId="114" applyNumberFormat="1" applyBorder="1" applyProtection="1">
      <alignment horizontal="left"/>
    </xf>
    <xf numFmtId="49" fontId="3" fillId="0" borderId="1" xfId="115" applyNumberFormat="1" applyBorder="1" applyProtection="1">
      <alignment horizontal="center" wrapText="1"/>
    </xf>
    <xf numFmtId="49" fontId="3" fillId="0" borderId="1" xfId="75" applyNumberFormat="1" applyBorder="1" applyProtection="1">
      <alignment horizontal="center"/>
    </xf>
    <xf numFmtId="0" fontId="3" fillId="0" borderId="1" xfId="73" applyNumberFormat="1" applyBorder="1" applyProtection="1">
      <alignment wrapText="1"/>
    </xf>
    <xf numFmtId="0" fontId="3" fillId="0" borderId="1" xfId="109" applyNumberFormat="1" applyBorder="1" applyProtection="1">
      <alignment horizontal="center" wrapText="1"/>
    </xf>
    <xf numFmtId="0" fontId="3" fillId="0" borderId="1" xfId="10" applyNumberFormat="1" applyBorder="1" applyProtection="1"/>
    <xf numFmtId="0" fontId="8" fillId="0" borderId="1" xfId="117" applyNumberFormat="1" applyBorder="1" applyProtection="1"/>
    <xf numFmtId="0" fontId="6" fillId="0" borderId="1" xfId="118" applyNumberFormat="1" applyBorder="1" applyProtection="1"/>
    <xf numFmtId="0" fontId="1" fillId="0" borderId="1" xfId="1" applyNumberFormat="1" applyBorder="1" applyProtection="1"/>
    <xf numFmtId="0" fontId="1" fillId="0" borderId="1" xfId="119" applyNumberFormat="1" applyBorder="1" applyProtection="1"/>
    <xf numFmtId="0" fontId="1" fillId="0" borderId="1" xfId="121" applyNumberFormat="1" applyBorder="1" applyProtection="1"/>
    <xf numFmtId="0" fontId="0" fillId="0" borderId="1" xfId="0" applyBorder="1" applyProtection="1">
      <protection locked="0"/>
    </xf>
    <xf numFmtId="4" fontId="3" fillId="0" borderId="27" xfId="92" applyNumberFormat="1" applyAlignment="1" applyProtection="1">
      <alignment horizontal="right" shrinkToFit="1"/>
    </xf>
    <xf numFmtId="49" fontId="3" fillId="0" borderId="27" xfId="98" applyNumberFormat="1" applyAlignment="1" applyProtection="1">
      <alignment horizontal="right" shrinkToFit="1"/>
    </xf>
    <xf numFmtId="4" fontId="3" fillId="0" borderId="27" xfId="98" applyNumberFormat="1" applyAlignment="1" applyProtection="1">
      <alignment horizontal="right" shrinkToFit="1"/>
    </xf>
    <xf numFmtId="2" fontId="3" fillId="0" borderId="27" xfId="98" applyNumberFormat="1" applyAlignment="1" applyProtection="1">
      <alignment horizontal="right" shrinkToFit="1"/>
    </xf>
    <xf numFmtId="4" fontId="6" fillId="0" borderId="1" xfId="14" applyNumberFormat="1" applyProtection="1"/>
    <xf numFmtId="4" fontId="13" fillId="0" borderId="1" xfId="1" applyNumberFormat="1" applyFont="1" applyFill="1" applyProtection="1"/>
    <xf numFmtId="4" fontId="13" fillId="0" borderId="1" xfId="4" applyNumberFormat="1" applyFont="1" applyFill="1" applyProtection="1">
      <alignment horizontal="right"/>
    </xf>
    <xf numFmtId="4" fontId="14" fillId="0" borderId="2" xfId="28" applyNumberFormat="1" applyFont="1" applyFill="1" applyProtection="1">
      <alignment horizontal="center"/>
    </xf>
    <xf numFmtId="4" fontId="13" fillId="0" borderId="38" xfId="35" applyNumberFormat="1" applyFont="1" applyFill="1" applyBorder="1" applyProtection="1">
      <alignment horizontal="center" vertical="center"/>
    </xf>
    <xf numFmtId="4" fontId="16" fillId="0" borderId="0" xfId="0" applyNumberFormat="1" applyFont="1" applyFill="1" applyProtection="1">
      <protection locked="0"/>
    </xf>
    <xf numFmtId="4" fontId="15" fillId="0" borderId="35" xfId="0" applyNumberFormat="1" applyFont="1" applyFill="1" applyBorder="1" applyAlignment="1">
      <alignment horizontal="center" vertical="center" wrapText="1"/>
    </xf>
    <xf numFmtId="4" fontId="15" fillId="0" borderId="36" xfId="0" applyNumberFormat="1" applyFont="1" applyFill="1" applyBorder="1" applyAlignment="1">
      <alignment horizontal="center" vertical="center" wrapText="1"/>
    </xf>
    <xf numFmtId="0" fontId="9" fillId="0" borderId="1" xfId="111" applyNumberFormat="1" applyBorder="1" applyProtection="1">
      <alignment horizontal="center"/>
    </xf>
    <xf numFmtId="0" fontId="9" fillId="0" borderId="1" xfId="111" applyBorder="1">
      <alignment horizontal="center"/>
    </xf>
    <xf numFmtId="0" fontId="1" fillId="0" borderId="1" xfId="120" applyNumberFormat="1" applyBorder="1" applyProtection="1">
      <alignment horizontal="left" wrapText="1"/>
    </xf>
    <xf numFmtId="0" fontId="1" fillId="0" borderId="1" xfId="120" applyBorder="1">
      <alignment horizontal="left" wrapText="1"/>
    </xf>
    <xf numFmtId="0" fontId="3" fillId="0" borderId="1" xfId="109" applyNumberFormat="1" applyBorder="1" applyProtection="1">
      <alignment horizontal="center" wrapText="1"/>
    </xf>
    <xf numFmtId="0" fontId="3" fillId="0" borderId="1" xfId="109" applyBorder="1">
      <alignment horizontal="center" wrapText="1"/>
    </xf>
    <xf numFmtId="0" fontId="3" fillId="0" borderId="1" xfId="116" applyNumberFormat="1" applyBorder="1" applyProtection="1">
      <alignment horizontal="center"/>
    </xf>
    <xf numFmtId="0" fontId="3" fillId="0" borderId="1" xfId="116" applyBorder="1">
      <alignment horizontal="center"/>
    </xf>
    <xf numFmtId="0" fontId="3" fillId="0" borderId="1" xfId="3" applyNumberFormat="1" applyBorder="1" applyProtection="1">
      <alignment horizontal="center"/>
    </xf>
    <xf numFmtId="0" fontId="3" fillId="0" borderId="1" xfId="3" applyBorder="1">
      <alignment horizontal="center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4" fillId="0" borderId="13" xfId="29" applyNumberFormat="1" applyFont="1" applyProtection="1">
      <alignment horizontal="center" vertical="top" wrapText="1"/>
    </xf>
    <xf numFmtId="0" fontId="14" fillId="0" borderId="13" xfId="29" applyFont="1">
      <alignment horizontal="center" vertical="top" wrapText="1"/>
    </xf>
    <xf numFmtId="0" fontId="3" fillId="0" borderId="1" xfId="1" applyNumberFormat="1" applyFont="1" applyProtection="1"/>
    <xf numFmtId="0" fontId="3" fillId="0" borderId="1" xfId="1" applyNumberFormat="1" applyFont="1" applyFill="1" applyProtection="1"/>
    <xf numFmtId="0" fontId="17" fillId="0" borderId="0" xfId="0" applyFont="1" applyProtection="1">
      <protection locked="0"/>
    </xf>
    <xf numFmtId="0" fontId="18" fillId="0" borderId="1" xfId="2" applyNumberFormat="1" applyFont="1" applyBorder="1" applyProtection="1">
      <alignment horizontal="center"/>
    </xf>
    <xf numFmtId="0" fontId="18" fillId="0" borderId="1" xfId="2" applyFont="1" applyBorder="1">
      <alignment horizontal="center"/>
    </xf>
    <xf numFmtId="0" fontId="3" fillId="0" borderId="1" xfId="3" applyNumberFormat="1" applyFont="1" applyFill="1" applyBorder="1" applyProtection="1">
      <alignment horizontal="center"/>
    </xf>
    <xf numFmtId="0" fontId="18" fillId="0" borderId="1" xfId="28" applyNumberFormat="1" applyFont="1" applyBorder="1" applyProtection="1">
      <alignment horizontal="center"/>
    </xf>
    <xf numFmtId="0" fontId="18" fillId="0" borderId="1" xfId="28" applyFont="1" applyBorder="1">
      <alignment horizontal="center"/>
    </xf>
    <xf numFmtId="49" fontId="19" fillId="4" borderId="34" xfId="0" applyNumberFormat="1" applyFont="1" applyFill="1" applyBorder="1" applyAlignment="1">
      <alignment horizontal="center" vertical="center" wrapText="1"/>
    </xf>
    <xf numFmtId="49" fontId="19" fillId="0" borderId="34" xfId="0" applyNumberFormat="1" applyFont="1" applyFill="1" applyBorder="1" applyAlignment="1">
      <alignment horizontal="center" vertical="center" wrapText="1"/>
    </xf>
    <xf numFmtId="0" fontId="3" fillId="0" borderId="23" xfId="33" applyNumberFormat="1" applyFont="1" applyBorder="1" applyProtection="1">
      <alignment horizontal="center" vertical="center"/>
    </xf>
    <xf numFmtId="0" fontId="3" fillId="0" borderId="39" xfId="34" applyNumberFormat="1" applyFont="1" applyBorder="1" applyProtection="1">
      <alignment horizontal="center" vertical="center"/>
    </xf>
    <xf numFmtId="49" fontId="3" fillId="0" borderId="39" xfId="35" applyNumberFormat="1" applyFont="1" applyFill="1" applyBorder="1" applyProtection="1">
      <alignment horizontal="center" vertical="center"/>
    </xf>
    <xf numFmtId="49" fontId="3" fillId="0" borderId="40" xfId="35" applyNumberFormat="1" applyFont="1" applyFill="1" applyBorder="1" applyProtection="1">
      <alignment horizontal="center" vertical="center"/>
    </xf>
    <xf numFmtId="0" fontId="3" fillId="0" borderId="15" xfId="36" applyNumberFormat="1" applyFont="1" applyProtection="1">
      <alignment horizontal="left" wrapText="1"/>
    </xf>
    <xf numFmtId="49" fontId="3" fillId="0" borderId="16" xfId="37" applyNumberFormat="1" applyFont="1" applyProtection="1">
      <alignment horizontal="center" wrapText="1"/>
    </xf>
    <xf numFmtId="49" fontId="3" fillId="0" borderId="17" xfId="38" applyNumberFormat="1" applyFont="1" applyProtection="1">
      <alignment horizontal="center"/>
    </xf>
    <xf numFmtId="4" fontId="3" fillId="0" borderId="17" xfId="39" applyNumberFormat="1" applyFont="1" applyProtection="1">
      <alignment horizontal="right" shrinkToFit="1"/>
    </xf>
    <xf numFmtId="4" fontId="3" fillId="0" borderId="37" xfId="39" applyNumberFormat="1" applyFont="1" applyFill="1" applyBorder="1" applyProtection="1">
      <alignment horizontal="right" shrinkToFit="1"/>
    </xf>
    <xf numFmtId="4" fontId="3" fillId="0" borderId="17" xfId="39" applyNumberFormat="1" applyFont="1" applyFill="1" applyProtection="1">
      <alignment horizontal="right" shrinkToFit="1"/>
    </xf>
    <xf numFmtId="0" fontId="3" fillId="0" borderId="18" xfId="40" applyNumberFormat="1" applyFont="1" applyProtection="1">
      <alignment horizontal="left" wrapText="1"/>
    </xf>
    <xf numFmtId="49" fontId="3" fillId="0" borderId="19" xfId="41" applyNumberFormat="1" applyFont="1" applyProtection="1">
      <alignment horizontal="center" shrinkToFit="1"/>
    </xf>
    <xf numFmtId="49" fontId="3" fillId="0" borderId="20" xfId="42" applyNumberFormat="1" applyFont="1" applyProtection="1">
      <alignment horizontal="center"/>
    </xf>
    <xf numFmtId="4" fontId="3" fillId="0" borderId="20" xfId="43" applyNumberFormat="1" applyFont="1" applyProtection="1">
      <alignment horizontal="right" shrinkToFit="1"/>
    </xf>
    <xf numFmtId="4" fontId="3" fillId="0" borderId="34" xfId="39" applyNumberFormat="1" applyFont="1" applyFill="1" applyBorder="1" applyProtection="1">
      <alignment horizontal="right" shrinkToFit="1"/>
    </xf>
    <xf numFmtId="4" fontId="3" fillId="0" borderId="20" xfId="43" applyNumberFormat="1" applyFont="1" applyFill="1" applyProtection="1">
      <alignment horizontal="right" shrinkToFit="1"/>
    </xf>
    <xf numFmtId="0" fontId="3" fillId="0" borderId="21" xfId="44" applyNumberFormat="1" applyFont="1" applyProtection="1">
      <alignment horizontal="left" wrapText="1" indent="2"/>
    </xf>
    <xf numFmtId="49" fontId="3" fillId="0" borderId="22" xfId="45" applyNumberFormat="1" applyFont="1" applyProtection="1">
      <alignment horizontal="center" shrinkToFit="1"/>
    </xf>
    <xf numFmtId="49" fontId="3" fillId="0" borderId="23" xfId="46" applyNumberFormat="1" applyFont="1" applyProtection="1">
      <alignment horizontal="center"/>
    </xf>
    <xf numFmtId="4" fontId="3" fillId="0" borderId="23" xfId="47" applyNumberFormat="1" applyFont="1" applyProtection="1">
      <alignment horizontal="right" shrinkToFit="1"/>
    </xf>
    <xf numFmtId="4" fontId="3" fillId="0" borderId="23" xfId="47" applyNumberFormat="1" applyFont="1" applyFill="1" applyProtection="1">
      <alignment horizontal="right" shrinkToFit="1"/>
    </xf>
    <xf numFmtId="4" fontId="3" fillId="4" borderId="23" xfId="47" applyNumberFormat="1" applyFont="1" applyFill="1" applyProtection="1">
      <alignment horizontal="right" shrinkToFit="1"/>
    </xf>
    <xf numFmtId="0" fontId="17" fillId="0" borderId="0" xfId="0" applyFont="1" applyFill="1" applyProtection="1">
      <protection locked="0"/>
    </xf>
    <xf numFmtId="49" fontId="3" fillId="0" borderId="41" xfId="46" applyNumberFormat="1" applyFont="1" applyBorder="1" applyProtection="1">
      <alignment horizontal="center"/>
    </xf>
    <xf numFmtId="4" fontId="3" fillId="0" borderId="42" xfId="47" applyNumberFormat="1" applyFont="1" applyBorder="1" applyProtection="1">
      <alignment horizontal="right" shrinkToFit="1"/>
    </xf>
    <xf numFmtId="4" fontId="3" fillId="0" borderId="34" xfId="47" applyNumberFormat="1" applyFont="1" applyBorder="1" applyProtection="1">
      <alignment horizontal="right" shrinkToFit="1"/>
    </xf>
    <xf numFmtId="4" fontId="3" fillId="0" borderId="41" xfId="47" applyNumberFormat="1" applyFont="1" applyBorder="1" applyProtection="1">
      <alignment horizontal="right" shrinkToFit="1"/>
    </xf>
    <xf numFmtId="4" fontId="3" fillId="0" borderId="5" xfId="47" applyNumberFormat="1" applyFont="1" applyBorder="1" applyProtection="1">
      <alignment horizontal="right" shrinkToFit="1"/>
    </xf>
    <xf numFmtId="4" fontId="3" fillId="0" borderId="43" xfId="47" applyNumberFormat="1" applyFont="1" applyBorder="1" applyProtection="1">
      <alignment horizontal="right" shrinkToFit="1"/>
    </xf>
    <xf numFmtId="4" fontId="3" fillId="0" borderId="44" xfId="47" applyNumberFormat="1" applyFont="1" applyBorder="1" applyProtection="1">
      <alignment horizontal="right" shrinkToFit="1"/>
    </xf>
    <xf numFmtId="4" fontId="3" fillId="0" borderId="3" xfId="47" applyNumberFormat="1" applyFont="1" applyBorder="1" applyProtection="1">
      <alignment horizontal="right" shrinkToFit="1"/>
    </xf>
    <xf numFmtId="4" fontId="3" fillId="0" borderId="45" xfId="47" applyNumberFormat="1" applyFont="1" applyBorder="1" applyProtection="1">
      <alignment horizontal="right" shrinkToFit="1"/>
    </xf>
    <xf numFmtId="4" fontId="3" fillId="0" borderId="34" xfId="47" applyNumberFormat="1" applyFont="1" applyFill="1" applyBorder="1" applyProtection="1">
      <alignment horizontal="right" shrinkToFit="1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6"/>
  <sheetViews>
    <sheetView zoomScaleNormal="100" zoomScaleSheetLayoutView="100" workbookViewId="0">
      <selection activeCell="G8" sqref="G8"/>
    </sheetView>
  </sheetViews>
  <sheetFormatPr defaultRowHeight="11.25" x14ac:dyDescent="0.2"/>
  <cols>
    <col min="1" max="1" width="50.7109375" style="98" customWidth="1"/>
    <col min="2" max="2" width="13.28515625" style="98" customWidth="1"/>
    <col min="3" max="3" width="24" style="98" customWidth="1"/>
    <col min="4" max="6" width="19.85546875" style="128" customWidth="1"/>
    <col min="7" max="7" width="20.5703125" style="79" customWidth="1"/>
    <col min="8" max="16384" width="9.140625" style="98"/>
  </cols>
  <sheetData>
    <row r="1" spans="1:7" ht="12" customHeight="1" x14ac:dyDescent="0.2">
      <c r="A1" s="96"/>
      <c r="B1" s="96"/>
      <c r="C1" s="96"/>
      <c r="D1" s="97"/>
      <c r="E1" s="97"/>
      <c r="F1" s="97"/>
      <c r="G1" s="75"/>
    </row>
    <row r="2" spans="1:7" ht="27" customHeight="1" x14ac:dyDescent="0.2">
      <c r="A2" s="99" t="s">
        <v>221</v>
      </c>
      <c r="B2" s="100"/>
      <c r="C2" s="100"/>
      <c r="D2" s="100"/>
      <c r="E2" s="100"/>
      <c r="F2" s="101"/>
      <c r="G2" s="76"/>
    </row>
    <row r="3" spans="1:7" ht="39.75" customHeight="1" x14ac:dyDescent="0.2">
      <c r="A3" s="102" t="s">
        <v>219</v>
      </c>
      <c r="B3" s="103"/>
      <c r="C3" s="103"/>
      <c r="D3" s="103"/>
      <c r="E3" s="103"/>
      <c r="F3" s="103"/>
      <c r="G3" s="77"/>
    </row>
    <row r="4" spans="1:7" ht="24.75" customHeight="1" x14ac:dyDescent="0.2">
      <c r="A4" s="104" t="s">
        <v>217</v>
      </c>
      <c r="B4" s="104" t="s">
        <v>2</v>
      </c>
      <c r="C4" s="104" t="s">
        <v>3</v>
      </c>
      <c r="D4" s="105" t="s">
        <v>4</v>
      </c>
      <c r="E4" s="105" t="s">
        <v>234</v>
      </c>
      <c r="F4" s="105" t="s">
        <v>220</v>
      </c>
      <c r="G4" s="80" t="s">
        <v>224</v>
      </c>
    </row>
    <row r="5" spans="1:7" ht="12" customHeight="1" x14ac:dyDescent="0.2">
      <c r="A5" s="104"/>
      <c r="B5" s="104"/>
      <c r="C5" s="104"/>
      <c r="D5" s="105"/>
      <c r="E5" s="105"/>
      <c r="F5" s="105"/>
      <c r="G5" s="81"/>
    </row>
    <row r="6" spans="1:7" ht="14.25" customHeight="1" x14ac:dyDescent="0.2">
      <c r="A6" s="104"/>
      <c r="B6" s="104"/>
      <c r="C6" s="104"/>
      <c r="D6" s="105"/>
      <c r="E6" s="105"/>
      <c r="F6" s="105"/>
      <c r="G6" s="81"/>
    </row>
    <row r="7" spans="1:7" ht="14.25" customHeight="1" thickBot="1" x14ac:dyDescent="0.25">
      <c r="A7" s="106">
        <v>1</v>
      </c>
      <c r="B7" s="107">
        <v>2</v>
      </c>
      <c r="C7" s="107">
        <v>3</v>
      </c>
      <c r="D7" s="108" t="s">
        <v>5</v>
      </c>
      <c r="E7" s="108" t="s">
        <v>6</v>
      </c>
      <c r="F7" s="109" t="s">
        <v>7</v>
      </c>
      <c r="G7" s="78" t="s">
        <v>218</v>
      </c>
    </row>
    <row r="8" spans="1:7" ht="17.25" customHeight="1" x14ac:dyDescent="0.2">
      <c r="A8" s="110" t="s">
        <v>8</v>
      </c>
      <c r="B8" s="111" t="s">
        <v>0</v>
      </c>
      <c r="C8" s="112" t="s">
        <v>9</v>
      </c>
      <c r="D8" s="113">
        <v>199037052.84999999</v>
      </c>
      <c r="E8" s="113">
        <v>138291427.28999999</v>
      </c>
      <c r="F8" s="114">
        <f>E8/D8*100</f>
        <v>69.48024265322114</v>
      </c>
      <c r="G8" s="115">
        <f>G10+G86</f>
        <v>233017368.82999998</v>
      </c>
    </row>
    <row r="9" spans="1:7" ht="15" customHeight="1" x14ac:dyDescent="0.2">
      <c r="A9" s="116" t="s">
        <v>10</v>
      </c>
      <c r="B9" s="117"/>
      <c r="C9" s="118"/>
      <c r="D9" s="119"/>
      <c r="E9" s="119"/>
      <c r="F9" s="120"/>
      <c r="G9" s="121"/>
    </row>
    <row r="10" spans="1:7" x14ac:dyDescent="0.2">
      <c r="A10" s="122" t="s">
        <v>11</v>
      </c>
      <c r="B10" s="123" t="s">
        <v>0</v>
      </c>
      <c r="C10" s="124" t="s">
        <v>12</v>
      </c>
      <c r="D10" s="125">
        <v>108265900</v>
      </c>
      <c r="E10" s="125">
        <v>94939451.359999999</v>
      </c>
      <c r="F10" s="120">
        <f>E10/D10*100</f>
        <v>87.691000915338989</v>
      </c>
      <c r="G10" s="138">
        <f>G11+G19+G29+G35+G43+G59+G65+G77</f>
        <v>139386077.97999999</v>
      </c>
    </row>
    <row r="11" spans="1:7" x14ac:dyDescent="0.2">
      <c r="A11" s="122" t="s">
        <v>14</v>
      </c>
      <c r="B11" s="123" t="s">
        <v>0</v>
      </c>
      <c r="C11" s="124" t="s">
        <v>15</v>
      </c>
      <c r="D11" s="125">
        <v>62191000</v>
      </c>
      <c r="E11" s="125">
        <v>47239083.549999997</v>
      </c>
      <c r="F11" s="120">
        <f t="shared" ref="F11:F74" si="0">E11/D11*100</f>
        <v>75.958070379958514</v>
      </c>
      <c r="G11" s="126">
        <f>G12+G17+G18</f>
        <v>76340000</v>
      </c>
    </row>
    <row r="12" spans="1:7" x14ac:dyDescent="0.2">
      <c r="A12" s="122" t="s">
        <v>16</v>
      </c>
      <c r="B12" s="123" t="s">
        <v>0</v>
      </c>
      <c r="C12" s="124" t="s">
        <v>17</v>
      </c>
      <c r="D12" s="125">
        <v>62191000</v>
      </c>
      <c r="E12" s="125">
        <v>47239083.549999997</v>
      </c>
      <c r="F12" s="120">
        <f t="shared" si="0"/>
        <v>75.958070379958514</v>
      </c>
      <c r="G12" s="126">
        <f>G13+G14+G15+G16</f>
        <v>75440000</v>
      </c>
    </row>
    <row r="13" spans="1:7" ht="56.25" x14ac:dyDescent="0.2">
      <c r="A13" s="122" t="s">
        <v>225</v>
      </c>
      <c r="B13" s="123" t="s">
        <v>0</v>
      </c>
      <c r="C13" s="124" t="s">
        <v>18</v>
      </c>
      <c r="D13" s="125">
        <v>60791000</v>
      </c>
      <c r="E13" s="125">
        <v>45152150.399999999</v>
      </c>
      <c r="F13" s="120">
        <f t="shared" si="0"/>
        <v>74.274399828922043</v>
      </c>
      <c r="G13" s="126">
        <v>74040000</v>
      </c>
    </row>
    <row r="14" spans="1:7" ht="90" x14ac:dyDescent="0.2">
      <c r="A14" s="122" t="s">
        <v>19</v>
      </c>
      <c r="B14" s="123" t="s">
        <v>0</v>
      </c>
      <c r="C14" s="124" t="s">
        <v>20</v>
      </c>
      <c r="D14" s="125">
        <v>275000</v>
      </c>
      <c r="E14" s="125">
        <v>141825.79999999999</v>
      </c>
      <c r="F14" s="120">
        <f t="shared" si="0"/>
        <v>51.573018181818178</v>
      </c>
      <c r="G14" s="126">
        <v>275000</v>
      </c>
    </row>
    <row r="15" spans="1:7" ht="33.75" x14ac:dyDescent="0.2">
      <c r="A15" s="122" t="s">
        <v>21</v>
      </c>
      <c r="B15" s="123" t="s">
        <v>0</v>
      </c>
      <c r="C15" s="124" t="s">
        <v>22</v>
      </c>
      <c r="D15" s="125">
        <v>420000</v>
      </c>
      <c r="E15" s="125">
        <v>761522.79</v>
      </c>
      <c r="F15" s="120">
        <f t="shared" si="0"/>
        <v>181.31495000000001</v>
      </c>
      <c r="G15" s="126">
        <v>420000</v>
      </c>
    </row>
    <row r="16" spans="1:7" ht="78.75" x14ac:dyDescent="0.2">
      <c r="A16" s="122" t="s">
        <v>226</v>
      </c>
      <c r="B16" s="123" t="s">
        <v>0</v>
      </c>
      <c r="C16" s="124" t="s">
        <v>23</v>
      </c>
      <c r="D16" s="125">
        <v>705000</v>
      </c>
      <c r="E16" s="125">
        <v>205364.34</v>
      </c>
      <c r="F16" s="120">
        <f t="shared" si="0"/>
        <v>29.129693617021275</v>
      </c>
      <c r="G16" s="126">
        <v>705000</v>
      </c>
    </row>
    <row r="17" spans="1:7" ht="56.25" x14ac:dyDescent="0.2">
      <c r="A17" s="122" t="s">
        <v>227</v>
      </c>
      <c r="B17" s="123" t="s">
        <v>0</v>
      </c>
      <c r="C17" s="124" t="s">
        <v>24</v>
      </c>
      <c r="D17" s="125" t="s">
        <v>13</v>
      </c>
      <c r="E17" s="125">
        <v>270279.5</v>
      </c>
      <c r="F17" s="120"/>
      <c r="G17" s="126">
        <v>270000</v>
      </c>
    </row>
    <row r="18" spans="1:7" ht="45" x14ac:dyDescent="0.2">
      <c r="A18" s="122" t="s">
        <v>25</v>
      </c>
      <c r="B18" s="123" t="s">
        <v>0</v>
      </c>
      <c r="C18" s="124" t="s">
        <v>26</v>
      </c>
      <c r="D18" s="125" t="s">
        <v>13</v>
      </c>
      <c r="E18" s="125">
        <v>707940.72</v>
      </c>
      <c r="F18" s="120"/>
      <c r="G18" s="126">
        <v>630000</v>
      </c>
    </row>
    <row r="19" spans="1:7" ht="22.5" x14ac:dyDescent="0.2">
      <c r="A19" s="122" t="s">
        <v>27</v>
      </c>
      <c r="B19" s="123" t="s">
        <v>0</v>
      </c>
      <c r="C19" s="124" t="s">
        <v>28</v>
      </c>
      <c r="D19" s="125">
        <v>4494200</v>
      </c>
      <c r="E19" s="125">
        <v>2776273.7</v>
      </c>
      <c r="F19" s="120">
        <f t="shared" si="0"/>
        <v>61.774591695963686</v>
      </c>
      <c r="G19" s="126">
        <f>G20</f>
        <v>4773200</v>
      </c>
    </row>
    <row r="20" spans="1:7" ht="22.5" x14ac:dyDescent="0.2">
      <c r="A20" s="122" t="s">
        <v>29</v>
      </c>
      <c r="B20" s="123" t="s">
        <v>0</v>
      </c>
      <c r="C20" s="124" t="s">
        <v>30</v>
      </c>
      <c r="D20" s="125">
        <v>4494200</v>
      </c>
      <c r="E20" s="125">
        <v>2776273.7</v>
      </c>
      <c r="F20" s="120">
        <f t="shared" si="0"/>
        <v>61.774591695963686</v>
      </c>
      <c r="G20" s="126">
        <f>G22+G24+G26</f>
        <v>4773200</v>
      </c>
    </row>
    <row r="21" spans="1:7" ht="56.25" x14ac:dyDescent="0.2">
      <c r="A21" s="122" t="s">
        <v>31</v>
      </c>
      <c r="B21" s="123" t="s">
        <v>0</v>
      </c>
      <c r="C21" s="124" t="s">
        <v>32</v>
      </c>
      <c r="D21" s="125">
        <v>2053400</v>
      </c>
      <c r="E21" s="125">
        <v>1423768.46</v>
      </c>
      <c r="F21" s="120">
        <f t="shared" si="0"/>
        <v>69.337121846693279</v>
      </c>
      <c r="G21" s="126">
        <f>G22</f>
        <v>2332400</v>
      </c>
    </row>
    <row r="22" spans="1:7" ht="90" x14ac:dyDescent="0.2">
      <c r="A22" s="122" t="s">
        <v>33</v>
      </c>
      <c r="B22" s="123" t="s">
        <v>0</v>
      </c>
      <c r="C22" s="124" t="s">
        <v>34</v>
      </c>
      <c r="D22" s="125">
        <v>2053400</v>
      </c>
      <c r="E22" s="125">
        <v>1423768.46</v>
      </c>
      <c r="F22" s="120">
        <f t="shared" si="0"/>
        <v>69.337121846693279</v>
      </c>
      <c r="G22" s="126">
        <v>2332400</v>
      </c>
    </row>
    <row r="23" spans="1:7" ht="67.5" x14ac:dyDescent="0.2">
      <c r="A23" s="122" t="s">
        <v>35</v>
      </c>
      <c r="B23" s="123" t="s">
        <v>0</v>
      </c>
      <c r="C23" s="124" t="s">
        <v>36</v>
      </c>
      <c r="D23" s="125">
        <v>5900</v>
      </c>
      <c r="E23" s="125">
        <v>8173.76</v>
      </c>
      <c r="F23" s="120">
        <f t="shared" si="0"/>
        <v>138.53830508474576</v>
      </c>
      <c r="G23" s="126">
        <v>5900</v>
      </c>
    </row>
    <row r="24" spans="1:7" ht="101.25" x14ac:dyDescent="0.2">
      <c r="A24" s="122" t="s">
        <v>37</v>
      </c>
      <c r="B24" s="123" t="s">
        <v>0</v>
      </c>
      <c r="C24" s="124" t="s">
        <v>38</v>
      </c>
      <c r="D24" s="125">
        <v>5900</v>
      </c>
      <c r="E24" s="125">
        <v>8173.76</v>
      </c>
      <c r="F24" s="120">
        <f t="shared" si="0"/>
        <v>138.53830508474576</v>
      </c>
      <c r="G24" s="126">
        <v>5900</v>
      </c>
    </row>
    <row r="25" spans="1:7" ht="56.25" x14ac:dyDescent="0.2">
      <c r="A25" s="122" t="s">
        <v>39</v>
      </c>
      <c r="B25" s="123" t="s">
        <v>0</v>
      </c>
      <c r="C25" s="124" t="s">
        <v>40</v>
      </c>
      <c r="D25" s="125">
        <v>2434900</v>
      </c>
      <c r="E25" s="125">
        <v>1512115.88</v>
      </c>
      <c r="F25" s="120">
        <f t="shared" si="0"/>
        <v>62.101765164893827</v>
      </c>
      <c r="G25" s="126">
        <v>2434900</v>
      </c>
    </row>
    <row r="26" spans="1:7" ht="90" x14ac:dyDescent="0.2">
      <c r="A26" s="122" t="s">
        <v>41</v>
      </c>
      <c r="B26" s="123" t="s">
        <v>0</v>
      </c>
      <c r="C26" s="124" t="s">
        <v>42</v>
      </c>
      <c r="D26" s="125">
        <v>2434900</v>
      </c>
      <c r="E26" s="125">
        <v>1512115.88</v>
      </c>
      <c r="F26" s="120">
        <f t="shared" si="0"/>
        <v>62.101765164893827</v>
      </c>
      <c r="G26" s="126">
        <v>2434900</v>
      </c>
    </row>
    <row r="27" spans="1:7" ht="56.25" x14ac:dyDescent="0.2">
      <c r="A27" s="122" t="s">
        <v>43</v>
      </c>
      <c r="B27" s="123" t="s">
        <v>0</v>
      </c>
      <c r="C27" s="124" t="s">
        <v>44</v>
      </c>
      <c r="D27" s="125" t="s">
        <v>13</v>
      </c>
      <c r="E27" s="125">
        <v>-167784.4</v>
      </c>
      <c r="F27" s="120" t="e">
        <f t="shared" si="0"/>
        <v>#VALUE!</v>
      </c>
      <c r="G27" s="126" t="s">
        <v>13</v>
      </c>
    </row>
    <row r="28" spans="1:7" ht="90" x14ac:dyDescent="0.2">
      <c r="A28" s="122" t="s">
        <v>45</v>
      </c>
      <c r="B28" s="123" t="s">
        <v>0</v>
      </c>
      <c r="C28" s="124" t="s">
        <v>46</v>
      </c>
      <c r="D28" s="125" t="s">
        <v>13</v>
      </c>
      <c r="E28" s="125">
        <v>-167784.4</v>
      </c>
      <c r="F28" s="120"/>
      <c r="G28" s="126" t="s">
        <v>13</v>
      </c>
    </row>
    <row r="29" spans="1:7" x14ac:dyDescent="0.2">
      <c r="A29" s="122" t="s">
        <v>47</v>
      </c>
      <c r="B29" s="123" t="s">
        <v>0</v>
      </c>
      <c r="C29" s="124" t="s">
        <v>48</v>
      </c>
      <c r="D29" s="125">
        <v>12503700</v>
      </c>
      <c r="E29" s="125">
        <v>20713435.899999999</v>
      </c>
      <c r="F29" s="120">
        <f t="shared" si="0"/>
        <v>165.65845229811976</v>
      </c>
      <c r="G29" s="126">
        <f>G30</f>
        <v>21300000</v>
      </c>
    </row>
    <row r="30" spans="1:7" ht="22.5" x14ac:dyDescent="0.2">
      <c r="A30" s="122" t="s">
        <v>49</v>
      </c>
      <c r="B30" s="123" t="s">
        <v>0</v>
      </c>
      <c r="C30" s="124" t="s">
        <v>50</v>
      </c>
      <c r="D30" s="125">
        <v>12503700</v>
      </c>
      <c r="E30" s="125">
        <v>20713435.899999999</v>
      </c>
      <c r="F30" s="120">
        <f t="shared" si="0"/>
        <v>165.65845229811976</v>
      </c>
      <c r="G30" s="126">
        <f>G31+G33</f>
        <v>21300000</v>
      </c>
    </row>
    <row r="31" spans="1:7" ht="22.5" x14ac:dyDescent="0.2">
      <c r="A31" s="122" t="s">
        <v>51</v>
      </c>
      <c r="B31" s="123" t="s">
        <v>0</v>
      </c>
      <c r="C31" s="124" t="s">
        <v>52</v>
      </c>
      <c r="D31" s="125">
        <v>9303700</v>
      </c>
      <c r="E31" s="125">
        <v>16443999.300000001</v>
      </c>
      <c r="F31" s="120">
        <f t="shared" si="0"/>
        <v>176.74687812375723</v>
      </c>
      <c r="G31" s="126">
        <f>G32</f>
        <v>15100000</v>
      </c>
    </row>
    <row r="32" spans="1:7" ht="22.5" x14ac:dyDescent="0.2">
      <c r="A32" s="122" t="s">
        <v>51</v>
      </c>
      <c r="B32" s="123" t="s">
        <v>0</v>
      </c>
      <c r="C32" s="124" t="s">
        <v>53</v>
      </c>
      <c r="D32" s="125">
        <v>9303700</v>
      </c>
      <c r="E32" s="125">
        <v>16443999.300000001</v>
      </c>
      <c r="F32" s="120">
        <f t="shared" si="0"/>
        <v>176.74687812375723</v>
      </c>
      <c r="G32" s="126">
        <v>15100000</v>
      </c>
    </row>
    <row r="33" spans="1:7" ht="33.75" x14ac:dyDescent="0.2">
      <c r="A33" s="122" t="s">
        <v>54</v>
      </c>
      <c r="B33" s="123" t="s">
        <v>0</v>
      </c>
      <c r="C33" s="124" t="s">
        <v>55</v>
      </c>
      <c r="D33" s="125">
        <v>3200000</v>
      </c>
      <c r="E33" s="125">
        <v>4269436.5999999996</v>
      </c>
      <c r="F33" s="120">
        <f t="shared" si="0"/>
        <v>133.41989374999997</v>
      </c>
      <c r="G33" s="126">
        <f>G34</f>
        <v>6200000</v>
      </c>
    </row>
    <row r="34" spans="1:7" ht="45" x14ac:dyDescent="0.2">
      <c r="A34" s="122" t="s">
        <v>56</v>
      </c>
      <c r="B34" s="123" t="s">
        <v>0</v>
      </c>
      <c r="C34" s="124" t="s">
        <v>57</v>
      </c>
      <c r="D34" s="125">
        <v>3200000</v>
      </c>
      <c r="E34" s="125">
        <v>4269436.5999999996</v>
      </c>
      <c r="F34" s="120">
        <f t="shared" si="0"/>
        <v>133.41989374999997</v>
      </c>
      <c r="G34" s="126">
        <v>6200000</v>
      </c>
    </row>
    <row r="35" spans="1:7" x14ac:dyDescent="0.2">
      <c r="A35" s="122" t="s">
        <v>58</v>
      </c>
      <c r="B35" s="123" t="s">
        <v>0</v>
      </c>
      <c r="C35" s="124" t="s">
        <v>59</v>
      </c>
      <c r="D35" s="125">
        <v>17300000</v>
      </c>
      <c r="E35" s="125">
        <v>9707972.0099999998</v>
      </c>
      <c r="F35" s="120">
        <f t="shared" si="0"/>
        <v>56.115445144508669</v>
      </c>
      <c r="G35" s="126">
        <v>17300000</v>
      </c>
    </row>
    <row r="36" spans="1:7" x14ac:dyDescent="0.2">
      <c r="A36" s="122" t="s">
        <v>60</v>
      </c>
      <c r="B36" s="123" t="s">
        <v>0</v>
      </c>
      <c r="C36" s="124" t="s">
        <v>61</v>
      </c>
      <c r="D36" s="125">
        <v>7900000</v>
      </c>
      <c r="E36" s="125">
        <v>2312131.0299999998</v>
      </c>
      <c r="F36" s="120">
        <f t="shared" si="0"/>
        <v>29.26748139240506</v>
      </c>
      <c r="G36" s="126">
        <v>7900000</v>
      </c>
    </row>
    <row r="37" spans="1:7" ht="33.75" x14ac:dyDescent="0.2">
      <c r="A37" s="122" t="s">
        <v>62</v>
      </c>
      <c r="B37" s="123" t="s">
        <v>0</v>
      </c>
      <c r="C37" s="124" t="s">
        <v>63</v>
      </c>
      <c r="D37" s="125">
        <v>7900000</v>
      </c>
      <c r="E37" s="125">
        <v>2312131.0299999998</v>
      </c>
      <c r="F37" s="120">
        <f t="shared" si="0"/>
        <v>29.26748139240506</v>
      </c>
      <c r="G37" s="126">
        <v>7900000</v>
      </c>
    </row>
    <row r="38" spans="1:7" x14ac:dyDescent="0.2">
      <c r="A38" s="122" t="s">
        <v>64</v>
      </c>
      <c r="B38" s="123" t="s">
        <v>0</v>
      </c>
      <c r="C38" s="124" t="s">
        <v>65</v>
      </c>
      <c r="D38" s="125">
        <v>9400000</v>
      </c>
      <c r="E38" s="125">
        <v>7395840.9800000004</v>
      </c>
      <c r="F38" s="120">
        <f t="shared" si="0"/>
        <v>78.679159361702133</v>
      </c>
      <c r="G38" s="126">
        <v>9400000</v>
      </c>
    </row>
    <row r="39" spans="1:7" x14ac:dyDescent="0.2">
      <c r="A39" s="122" t="s">
        <v>66</v>
      </c>
      <c r="B39" s="123" t="s">
        <v>0</v>
      </c>
      <c r="C39" s="124" t="s">
        <v>67</v>
      </c>
      <c r="D39" s="125">
        <v>6291900</v>
      </c>
      <c r="E39" s="125">
        <v>6880244.5199999996</v>
      </c>
      <c r="F39" s="120">
        <f t="shared" si="0"/>
        <v>109.35082439326753</v>
      </c>
      <c r="G39" s="126">
        <v>6291900</v>
      </c>
    </row>
    <row r="40" spans="1:7" ht="22.5" x14ac:dyDescent="0.2">
      <c r="A40" s="122" t="s">
        <v>68</v>
      </c>
      <c r="B40" s="123" t="s">
        <v>0</v>
      </c>
      <c r="C40" s="124" t="s">
        <v>69</v>
      </c>
      <c r="D40" s="125">
        <v>6291900</v>
      </c>
      <c r="E40" s="125">
        <v>6880244.5199999996</v>
      </c>
      <c r="F40" s="120">
        <f t="shared" si="0"/>
        <v>109.35082439326753</v>
      </c>
      <c r="G40" s="126">
        <v>6291900</v>
      </c>
    </row>
    <row r="41" spans="1:7" x14ac:dyDescent="0.2">
      <c r="A41" s="122" t="s">
        <v>70</v>
      </c>
      <c r="B41" s="123" t="s">
        <v>0</v>
      </c>
      <c r="C41" s="124" t="s">
        <v>71</v>
      </c>
      <c r="D41" s="125">
        <v>3108100</v>
      </c>
      <c r="E41" s="125">
        <v>515596.46</v>
      </c>
      <c r="F41" s="120">
        <f t="shared" si="0"/>
        <v>16.588798944692901</v>
      </c>
      <c r="G41" s="126">
        <v>3108100</v>
      </c>
    </row>
    <row r="42" spans="1:7" ht="22.5" x14ac:dyDescent="0.2">
      <c r="A42" s="122" t="s">
        <v>72</v>
      </c>
      <c r="B42" s="123" t="s">
        <v>0</v>
      </c>
      <c r="C42" s="124" t="s">
        <v>73</v>
      </c>
      <c r="D42" s="125">
        <v>3108100</v>
      </c>
      <c r="E42" s="125">
        <v>515596.46</v>
      </c>
      <c r="F42" s="120">
        <f t="shared" si="0"/>
        <v>16.588798944692901</v>
      </c>
      <c r="G42" s="126">
        <v>3108100</v>
      </c>
    </row>
    <row r="43" spans="1:7" ht="33.75" x14ac:dyDescent="0.2">
      <c r="A43" s="122" t="s">
        <v>74</v>
      </c>
      <c r="B43" s="123" t="s">
        <v>0</v>
      </c>
      <c r="C43" s="124" t="s">
        <v>75</v>
      </c>
      <c r="D43" s="125">
        <v>9332000</v>
      </c>
      <c r="E43" s="125">
        <v>7623526.1299999999</v>
      </c>
      <c r="F43" s="120">
        <f t="shared" si="0"/>
        <v>81.692307436776673</v>
      </c>
      <c r="G43" s="126">
        <f>G44+G56</f>
        <v>11455000</v>
      </c>
    </row>
    <row r="44" spans="1:7" ht="67.5" x14ac:dyDescent="0.2">
      <c r="A44" s="122" t="s">
        <v>76</v>
      </c>
      <c r="B44" s="123" t="s">
        <v>0</v>
      </c>
      <c r="C44" s="124" t="s">
        <v>77</v>
      </c>
      <c r="D44" s="125">
        <v>8472000</v>
      </c>
      <c r="E44" s="125">
        <v>6712234.8799999999</v>
      </c>
      <c r="F44" s="120">
        <f t="shared" si="0"/>
        <v>79.228457034938614</v>
      </c>
      <c r="G44" s="127">
        <f>G45+G47+G49</f>
        <v>9785000</v>
      </c>
    </row>
    <row r="45" spans="1:7" ht="56.25" x14ac:dyDescent="0.2">
      <c r="A45" s="122" t="s">
        <v>78</v>
      </c>
      <c r="B45" s="123" t="s">
        <v>0</v>
      </c>
      <c r="C45" s="124" t="s">
        <v>79</v>
      </c>
      <c r="D45" s="125">
        <v>6087000</v>
      </c>
      <c r="E45" s="125">
        <v>4994442.3499999996</v>
      </c>
      <c r="F45" s="120">
        <f t="shared" si="0"/>
        <v>82.050966814522752</v>
      </c>
      <c r="G45" s="126">
        <f>G46</f>
        <v>6700000</v>
      </c>
    </row>
    <row r="46" spans="1:7" ht="67.5" x14ac:dyDescent="0.2">
      <c r="A46" s="122" t="s">
        <v>80</v>
      </c>
      <c r="B46" s="123" t="s">
        <v>0</v>
      </c>
      <c r="C46" s="124" t="s">
        <v>81</v>
      </c>
      <c r="D46" s="125">
        <v>6087000</v>
      </c>
      <c r="E46" s="125">
        <v>4994442.3499999996</v>
      </c>
      <c r="F46" s="120">
        <f t="shared" si="0"/>
        <v>82.050966814522752</v>
      </c>
      <c r="G46" s="126">
        <v>6700000</v>
      </c>
    </row>
    <row r="47" spans="1:7" ht="56.25" x14ac:dyDescent="0.2">
      <c r="A47" s="122" t="s">
        <v>82</v>
      </c>
      <c r="B47" s="123" t="s">
        <v>0</v>
      </c>
      <c r="C47" s="124" t="s">
        <v>83</v>
      </c>
      <c r="D47" s="125">
        <v>485000</v>
      </c>
      <c r="E47" s="125">
        <v>422741.44</v>
      </c>
      <c r="F47" s="120">
        <f t="shared" si="0"/>
        <v>87.163183505154635</v>
      </c>
      <c r="G47" s="126">
        <v>485000</v>
      </c>
    </row>
    <row r="48" spans="1:7" ht="56.25" x14ac:dyDescent="0.2">
      <c r="A48" s="122" t="s">
        <v>84</v>
      </c>
      <c r="B48" s="123" t="s">
        <v>0</v>
      </c>
      <c r="C48" s="124" t="s">
        <v>85</v>
      </c>
      <c r="D48" s="125">
        <v>485000</v>
      </c>
      <c r="E48" s="125">
        <v>422741.44</v>
      </c>
      <c r="F48" s="120">
        <f t="shared" si="0"/>
        <v>87.163183505154635</v>
      </c>
      <c r="G48" s="126">
        <v>485000</v>
      </c>
    </row>
    <row r="49" spans="1:7" ht="33.75" x14ac:dyDescent="0.2">
      <c r="A49" s="122" t="s">
        <v>86</v>
      </c>
      <c r="B49" s="123" t="s">
        <v>0</v>
      </c>
      <c r="C49" s="124" t="s">
        <v>87</v>
      </c>
      <c r="D49" s="125">
        <v>1900000</v>
      </c>
      <c r="E49" s="125">
        <v>1289504.1000000001</v>
      </c>
      <c r="F49" s="120">
        <f t="shared" si="0"/>
        <v>67.868636842105275</v>
      </c>
      <c r="G49" s="126">
        <f>G50</f>
        <v>2600000</v>
      </c>
    </row>
    <row r="50" spans="1:7" ht="33.75" x14ac:dyDescent="0.2">
      <c r="A50" s="122" t="s">
        <v>88</v>
      </c>
      <c r="B50" s="123" t="s">
        <v>0</v>
      </c>
      <c r="C50" s="124" t="s">
        <v>89</v>
      </c>
      <c r="D50" s="125">
        <v>1900000</v>
      </c>
      <c r="E50" s="125">
        <v>1289504.1000000001</v>
      </c>
      <c r="F50" s="120">
        <f t="shared" si="0"/>
        <v>67.868636842105275</v>
      </c>
      <c r="G50" s="126">
        <v>2600000</v>
      </c>
    </row>
    <row r="51" spans="1:7" ht="33.75" x14ac:dyDescent="0.2">
      <c r="A51" s="122" t="s">
        <v>90</v>
      </c>
      <c r="B51" s="123" t="s">
        <v>0</v>
      </c>
      <c r="C51" s="124" t="s">
        <v>91</v>
      </c>
      <c r="D51" s="125" t="s">
        <v>13</v>
      </c>
      <c r="E51" s="125">
        <v>5546.99</v>
      </c>
      <c r="F51" s="120"/>
      <c r="G51" s="126" t="s">
        <v>13</v>
      </c>
    </row>
    <row r="52" spans="1:7" ht="33.75" x14ac:dyDescent="0.2">
      <c r="A52" s="122" t="s">
        <v>235</v>
      </c>
      <c r="B52" s="123" t="s">
        <v>0</v>
      </c>
      <c r="C52" s="124" t="s">
        <v>236</v>
      </c>
      <c r="D52" s="125" t="s">
        <v>13</v>
      </c>
      <c r="E52" s="125">
        <v>3471.95</v>
      </c>
      <c r="F52" s="120"/>
      <c r="G52" s="126" t="s">
        <v>13</v>
      </c>
    </row>
    <row r="53" spans="1:7" ht="90" x14ac:dyDescent="0.2">
      <c r="A53" s="122" t="s">
        <v>237</v>
      </c>
      <c r="B53" s="123" t="s">
        <v>0</v>
      </c>
      <c r="C53" s="124" t="s">
        <v>238</v>
      </c>
      <c r="D53" s="125" t="s">
        <v>13</v>
      </c>
      <c r="E53" s="125">
        <v>3471.95</v>
      </c>
      <c r="F53" s="120"/>
      <c r="G53" s="126" t="s">
        <v>13</v>
      </c>
    </row>
    <row r="54" spans="1:7" ht="56.25" x14ac:dyDescent="0.2">
      <c r="A54" s="122" t="s">
        <v>92</v>
      </c>
      <c r="B54" s="123" t="s">
        <v>0</v>
      </c>
      <c r="C54" s="124" t="s">
        <v>93</v>
      </c>
      <c r="D54" s="125" t="s">
        <v>13</v>
      </c>
      <c r="E54" s="125">
        <v>2075.04</v>
      </c>
      <c r="F54" s="120"/>
      <c r="G54" s="126">
        <v>860000</v>
      </c>
    </row>
    <row r="55" spans="1:7" ht="112.5" x14ac:dyDescent="0.2">
      <c r="A55" s="122" t="s">
        <v>94</v>
      </c>
      <c r="B55" s="123" t="s">
        <v>0</v>
      </c>
      <c r="C55" s="124" t="s">
        <v>95</v>
      </c>
      <c r="D55" s="125" t="s">
        <v>13</v>
      </c>
      <c r="E55" s="125">
        <v>2075.04</v>
      </c>
      <c r="F55" s="120"/>
      <c r="G55" s="126">
        <v>860000</v>
      </c>
    </row>
    <row r="56" spans="1:7" ht="67.5" x14ac:dyDescent="0.2">
      <c r="A56" s="122" t="s">
        <v>96</v>
      </c>
      <c r="B56" s="123" t="s">
        <v>0</v>
      </c>
      <c r="C56" s="124" t="s">
        <v>97</v>
      </c>
      <c r="D56" s="125">
        <v>860000</v>
      </c>
      <c r="E56" s="125">
        <v>911291.25</v>
      </c>
      <c r="F56" s="120">
        <f t="shared" si="0"/>
        <v>105.96409883720929</v>
      </c>
      <c r="G56" s="126">
        <f>G57</f>
        <v>1670000</v>
      </c>
    </row>
    <row r="57" spans="1:7" ht="67.5" x14ac:dyDescent="0.2">
      <c r="A57" s="122" t="s">
        <v>98</v>
      </c>
      <c r="B57" s="123" t="s">
        <v>0</v>
      </c>
      <c r="C57" s="124" t="s">
        <v>99</v>
      </c>
      <c r="D57" s="125">
        <v>860000</v>
      </c>
      <c r="E57" s="125">
        <v>911291.25</v>
      </c>
      <c r="F57" s="120">
        <f t="shared" si="0"/>
        <v>105.96409883720929</v>
      </c>
      <c r="G57" s="126">
        <f>G58</f>
        <v>1670000</v>
      </c>
    </row>
    <row r="58" spans="1:7" ht="67.5" x14ac:dyDescent="0.2">
      <c r="A58" s="122" t="s">
        <v>100</v>
      </c>
      <c r="B58" s="123" t="s">
        <v>0</v>
      </c>
      <c r="C58" s="124" t="s">
        <v>101</v>
      </c>
      <c r="D58" s="125">
        <v>860000</v>
      </c>
      <c r="E58" s="125">
        <v>911291.25</v>
      </c>
      <c r="F58" s="120">
        <f t="shared" si="0"/>
        <v>105.96409883720929</v>
      </c>
      <c r="G58" s="126">
        <v>1670000</v>
      </c>
    </row>
    <row r="59" spans="1:7" ht="22.5" x14ac:dyDescent="0.2">
      <c r="A59" s="122" t="s">
        <v>102</v>
      </c>
      <c r="B59" s="123" t="s">
        <v>0</v>
      </c>
      <c r="C59" s="124" t="s">
        <v>103</v>
      </c>
      <c r="D59" s="125">
        <v>263000</v>
      </c>
      <c r="E59" s="125">
        <v>2529682.69</v>
      </c>
      <c r="F59" s="120">
        <f t="shared" si="0"/>
        <v>961.856536121673</v>
      </c>
      <c r="G59" s="126">
        <f>G60</f>
        <v>2529712</v>
      </c>
    </row>
    <row r="60" spans="1:7" x14ac:dyDescent="0.2">
      <c r="A60" s="122" t="s">
        <v>104</v>
      </c>
      <c r="B60" s="123" t="s">
        <v>0</v>
      </c>
      <c r="C60" s="124" t="s">
        <v>105</v>
      </c>
      <c r="D60" s="125">
        <v>263000</v>
      </c>
      <c r="E60" s="125">
        <v>2529682.69</v>
      </c>
      <c r="F60" s="120">
        <f t="shared" si="0"/>
        <v>961.856536121673</v>
      </c>
      <c r="G60" s="126">
        <f>G61+G63</f>
        <v>2529712</v>
      </c>
    </row>
    <row r="61" spans="1:7" ht="22.5" x14ac:dyDescent="0.2">
      <c r="A61" s="122" t="s">
        <v>106</v>
      </c>
      <c r="B61" s="123" t="s">
        <v>0</v>
      </c>
      <c r="C61" s="124" t="s">
        <v>107</v>
      </c>
      <c r="D61" s="125">
        <v>263000</v>
      </c>
      <c r="E61" s="125">
        <v>180070.69</v>
      </c>
      <c r="F61" s="120">
        <f t="shared" si="0"/>
        <v>68.467942965779471</v>
      </c>
      <c r="G61" s="126">
        <f>G62</f>
        <v>263000</v>
      </c>
    </row>
    <row r="62" spans="1:7" ht="33.75" x14ac:dyDescent="0.2">
      <c r="A62" s="122" t="s">
        <v>108</v>
      </c>
      <c r="B62" s="123" t="s">
        <v>0</v>
      </c>
      <c r="C62" s="124" t="s">
        <v>109</v>
      </c>
      <c r="D62" s="125">
        <v>263000</v>
      </c>
      <c r="E62" s="125">
        <v>180070.69</v>
      </c>
      <c r="F62" s="120">
        <f t="shared" si="0"/>
        <v>68.467942965779471</v>
      </c>
      <c r="G62" s="126">
        <v>263000</v>
      </c>
    </row>
    <row r="63" spans="1:7" x14ac:dyDescent="0.2">
      <c r="A63" s="122" t="s">
        <v>239</v>
      </c>
      <c r="B63" s="123" t="s">
        <v>0</v>
      </c>
      <c r="C63" s="124" t="s">
        <v>240</v>
      </c>
      <c r="D63" s="125" t="s">
        <v>13</v>
      </c>
      <c r="E63" s="125">
        <v>2349612</v>
      </c>
      <c r="F63" s="120"/>
      <c r="G63" s="126">
        <f>G64</f>
        <v>2266712</v>
      </c>
    </row>
    <row r="64" spans="1:7" ht="22.5" x14ac:dyDescent="0.2">
      <c r="A64" s="122" t="s">
        <v>241</v>
      </c>
      <c r="B64" s="123" t="s">
        <v>0</v>
      </c>
      <c r="C64" s="124" t="s">
        <v>242</v>
      </c>
      <c r="D64" s="125" t="s">
        <v>13</v>
      </c>
      <c r="E64" s="125">
        <v>2349612</v>
      </c>
      <c r="F64" s="120"/>
      <c r="G64" s="126">
        <f>2349612-82900</f>
        <v>2266712</v>
      </c>
    </row>
    <row r="65" spans="1:7" ht="22.5" x14ac:dyDescent="0.2">
      <c r="A65" s="122" t="s">
        <v>110</v>
      </c>
      <c r="B65" s="123" t="s">
        <v>0</v>
      </c>
      <c r="C65" s="124" t="s">
        <v>111</v>
      </c>
      <c r="D65" s="125">
        <v>2182000</v>
      </c>
      <c r="E65" s="125">
        <v>3711311.4</v>
      </c>
      <c r="F65" s="120">
        <f t="shared" si="0"/>
        <v>170.08759853345555</v>
      </c>
      <c r="G65" s="126">
        <f>G66+G69</f>
        <v>5050000</v>
      </c>
    </row>
    <row r="66" spans="1:7" ht="67.5" x14ac:dyDescent="0.2">
      <c r="A66" s="122" t="s">
        <v>112</v>
      </c>
      <c r="B66" s="123" t="s">
        <v>0</v>
      </c>
      <c r="C66" s="124" t="s">
        <v>113</v>
      </c>
      <c r="D66" s="125">
        <v>1652000</v>
      </c>
      <c r="E66" s="125">
        <v>388811.25</v>
      </c>
      <c r="F66" s="120">
        <f t="shared" si="0"/>
        <v>23.53578995157385</v>
      </c>
      <c r="G66" s="126">
        <f>G67</f>
        <v>750000</v>
      </c>
    </row>
    <row r="67" spans="1:7" ht="78.75" x14ac:dyDescent="0.2">
      <c r="A67" s="122" t="s">
        <v>114</v>
      </c>
      <c r="B67" s="123" t="s">
        <v>0</v>
      </c>
      <c r="C67" s="124" t="s">
        <v>115</v>
      </c>
      <c r="D67" s="125">
        <v>1652000</v>
      </c>
      <c r="E67" s="125">
        <v>388811.25</v>
      </c>
      <c r="F67" s="120">
        <f t="shared" si="0"/>
        <v>23.53578995157385</v>
      </c>
      <c r="G67" s="126">
        <f>G68</f>
        <v>750000</v>
      </c>
    </row>
    <row r="68" spans="1:7" ht="67.5" x14ac:dyDescent="0.2">
      <c r="A68" s="122" t="s">
        <v>116</v>
      </c>
      <c r="B68" s="123" t="s">
        <v>0</v>
      </c>
      <c r="C68" s="124" t="s">
        <v>117</v>
      </c>
      <c r="D68" s="125">
        <v>1652000</v>
      </c>
      <c r="E68" s="125">
        <v>388811.25</v>
      </c>
      <c r="F68" s="120">
        <f t="shared" si="0"/>
        <v>23.53578995157385</v>
      </c>
      <c r="G68" s="126">
        <v>750000</v>
      </c>
    </row>
    <row r="69" spans="1:7" ht="22.5" x14ac:dyDescent="0.2">
      <c r="A69" s="122" t="s">
        <v>118</v>
      </c>
      <c r="B69" s="123" t="s">
        <v>0</v>
      </c>
      <c r="C69" s="124" t="s">
        <v>119</v>
      </c>
      <c r="D69" s="125">
        <v>530000</v>
      </c>
      <c r="E69" s="125">
        <v>3316466.37</v>
      </c>
      <c r="F69" s="120">
        <f t="shared" si="0"/>
        <v>625.74837169811315</v>
      </c>
      <c r="G69" s="126">
        <f>G70</f>
        <v>4300000</v>
      </c>
    </row>
    <row r="70" spans="1:7" ht="22.5" x14ac:dyDescent="0.2">
      <c r="A70" s="122" t="s">
        <v>120</v>
      </c>
      <c r="B70" s="123" t="s">
        <v>0</v>
      </c>
      <c r="C70" s="124" t="s">
        <v>121</v>
      </c>
      <c r="D70" s="125">
        <v>530000</v>
      </c>
      <c r="E70" s="125">
        <v>3580299.79</v>
      </c>
      <c r="F70" s="120">
        <f t="shared" si="0"/>
        <v>675.52826226415095</v>
      </c>
      <c r="G70" s="126">
        <f>G71+G72</f>
        <v>4300000</v>
      </c>
    </row>
    <row r="71" spans="1:7" ht="33.75" x14ac:dyDescent="0.2">
      <c r="A71" s="122" t="s">
        <v>122</v>
      </c>
      <c r="B71" s="123" t="s">
        <v>0</v>
      </c>
      <c r="C71" s="124" t="s">
        <v>123</v>
      </c>
      <c r="D71" s="125">
        <v>530000</v>
      </c>
      <c r="E71" s="125">
        <v>3580299.79</v>
      </c>
      <c r="F71" s="120">
        <f t="shared" si="0"/>
        <v>675.52826226415095</v>
      </c>
      <c r="G71" s="126">
        <v>4500000</v>
      </c>
    </row>
    <row r="72" spans="1:7" ht="33.75" x14ac:dyDescent="0.2">
      <c r="A72" s="122" t="s">
        <v>124</v>
      </c>
      <c r="B72" s="123" t="s">
        <v>0</v>
      </c>
      <c r="C72" s="124" t="s">
        <v>125</v>
      </c>
      <c r="D72" s="125" t="s">
        <v>13</v>
      </c>
      <c r="E72" s="125">
        <v>-263833.42</v>
      </c>
      <c r="F72" s="120"/>
      <c r="G72" s="126">
        <v>-200000</v>
      </c>
    </row>
    <row r="73" spans="1:7" ht="45" x14ac:dyDescent="0.2">
      <c r="A73" s="122" t="s">
        <v>126</v>
      </c>
      <c r="B73" s="123" t="s">
        <v>0</v>
      </c>
      <c r="C73" s="124" t="s">
        <v>127</v>
      </c>
      <c r="D73" s="125" t="s">
        <v>13</v>
      </c>
      <c r="E73" s="125">
        <v>-263833.42</v>
      </c>
      <c r="F73" s="120"/>
      <c r="G73" s="126">
        <v>-193966.22</v>
      </c>
    </row>
    <row r="74" spans="1:7" ht="56.25" x14ac:dyDescent="0.2">
      <c r="A74" s="122" t="s">
        <v>228</v>
      </c>
      <c r="B74" s="123" t="s">
        <v>0</v>
      </c>
      <c r="C74" s="124" t="s">
        <v>229</v>
      </c>
      <c r="D74" s="125" t="s">
        <v>13</v>
      </c>
      <c r="E74" s="125">
        <v>6033.78</v>
      </c>
      <c r="F74" s="120"/>
      <c r="G74" s="125">
        <v>6033.78</v>
      </c>
    </row>
    <row r="75" spans="1:7" ht="56.25" x14ac:dyDescent="0.2">
      <c r="A75" s="122" t="s">
        <v>230</v>
      </c>
      <c r="B75" s="123" t="s">
        <v>0</v>
      </c>
      <c r="C75" s="124" t="s">
        <v>231</v>
      </c>
      <c r="D75" s="125" t="s">
        <v>13</v>
      </c>
      <c r="E75" s="125">
        <v>6033.78</v>
      </c>
      <c r="F75" s="120"/>
      <c r="G75" s="125">
        <v>6033.78</v>
      </c>
    </row>
    <row r="76" spans="1:7" ht="67.5" x14ac:dyDescent="0.2">
      <c r="A76" s="122" t="s">
        <v>232</v>
      </c>
      <c r="B76" s="123" t="s">
        <v>0</v>
      </c>
      <c r="C76" s="124" t="s">
        <v>233</v>
      </c>
      <c r="D76" s="125" t="s">
        <v>13</v>
      </c>
      <c r="E76" s="125">
        <v>6033.78</v>
      </c>
      <c r="F76" s="120"/>
      <c r="G76" s="125">
        <v>6033.78</v>
      </c>
    </row>
    <row r="77" spans="1:7" x14ac:dyDescent="0.2">
      <c r="A77" s="122" t="s">
        <v>128</v>
      </c>
      <c r="B77" s="123" t="s">
        <v>0</v>
      </c>
      <c r="C77" s="124" t="s">
        <v>129</v>
      </c>
      <c r="D77" s="125" t="s">
        <v>13</v>
      </c>
      <c r="E77" s="125">
        <v>638165.98</v>
      </c>
      <c r="F77" s="120"/>
      <c r="G77" s="126">
        <f>G78+G83</f>
        <v>638165.9800000001</v>
      </c>
    </row>
    <row r="78" spans="1:7" ht="90" x14ac:dyDescent="0.2">
      <c r="A78" s="122" t="s">
        <v>130</v>
      </c>
      <c r="B78" s="123" t="s">
        <v>0</v>
      </c>
      <c r="C78" s="124" t="s">
        <v>131</v>
      </c>
      <c r="D78" s="125" t="s">
        <v>13</v>
      </c>
      <c r="E78" s="125">
        <v>9567.68</v>
      </c>
      <c r="F78" s="120"/>
      <c r="G78" s="125">
        <v>9567.68</v>
      </c>
    </row>
    <row r="79" spans="1:7" ht="45" x14ac:dyDescent="0.2">
      <c r="A79" s="122" t="s">
        <v>132</v>
      </c>
      <c r="B79" s="123" t="s">
        <v>0</v>
      </c>
      <c r="C79" s="124" t="s">
        <v>133</v>
      </c>
      <c r="D79" s="125" t="s">
        <v>13</v>
      </c>
      <c r="E79" s="125">
        <v>5567.68</v>
      </c>
      <c r="F79" s="120"/>
      <c r="G79" s="125">
        <v>5567.68</v>
      </c>
    </row>
    <row r="80" spans="1:7" ht="56.25" x14ac:dyDescent="0.2">
      <c r="A80" s="122" t="s">
        <v>134</v>
      </c>
      <c r="B80" s="123" t="s">
        <v>0</v>
      </c>
      <c r="C80" s="124" t="s">
        <v>135</v>
      </c>
      <c r="D80" s="125" t="s">
        <v>13</v>
      </c>
      <c r="E80" s="125">
        <v>5567.68</v>
      </c>
      <c r="F80" s="120"/>
      <c r="G80" s="125">
        <v>5567.68</v>
      </c>
    </row>
    <row r="81" spans="1:7" ht="67.5" x14ac:dyDescent="0.2">
      <c r="A81" s="122" t="s">
        <v>243</v>
      </c>
      <c r="B81" s="123" t="s">
        <v>0</v>
      </c>
      <c r="C81" s="124" t="s">
        <v>244</v>
      </c>
      <c r="D81" s="125" t="s">
        <v>13</v>
      </c>
      <c r="E81" s="125">
        <v>4000</v>
      </c>
      <c r="F81" s="120"/>
      <c r="G81" s="125">
        <v>4000</v>
      </c>
    </row>
    <row r="82" spans="1:7" ht="56.25" x14ac:dyDescent="0.2">
      <c r="A82" s="122" t="s">
        <v>245</v>
      </c>
      <c r="B82" s="123" t="s">
        <v>0</v>
      </c>
      <c r="C82" s="124" t="s">
        <v>246</v>
      </c>
      <c r="D82" s="125" t="s">
        <v>13</v>
      </c>
      <c r="E82" s="125">
        <v>4000</v>
      </c>
      <c r="F82" s="120"/>
      <c r="G82" s="125">
        <v>4000</v>
      </c>
    </row>
    <row r="83" spans="1:7" ht="22.5" x14ac:dyDescent="0.2">
      <c r="A83" s="122" t="s">
        <v>136</v>
      </c>
      <c r="B83" s="123" t="s">
        <v>0</v>
      </c>
      <c r="C83" s="124" t="s">
        <v>137</v>
      </c>
      <c r="D83" s="125" t="s">
        <v>13</v>
      </c>
      <c r="E83" s="125">
        <v>628598.30000000005</v>
      </c>
      <c r="F83" s="120"/>
      <c r="G83" s="125">
        <v>628598.30000000005</v>
      </c>
    </row>
    <row r="84" spans="1:7" ht="67.5" x14ac:dyDescent="0.2">
      <c r="A84" s="122" t="s">
        <v>138</v>
      </c>
      <c r="B84" s="123" t="s">
        <v>0</v>
      </c>
      <c r="C84" s="124" t="s">
        <v>139</v>
      </c>
      <c r="D84" s="125" t="s">
        <v>13</v>
      </c>
      <c r="E84" s="125">
        <v>628598.30000000005</v>
      </c>
      <c r="F84" s="120"/>
      <c r="G84" s="125">
        <v>628598.30000000005</v>
      </c>
    </row>
    <row r="85" spans="1:7" ht="45" x14ac:dyDescent="0.2">
      <c r="A85" s="122" t="s">
        <v>140</v>
      </c>
      <c r="B85" s="123" t="s">
        <v>0</v>
      </c>
      <c r="C85" s="124" t="s">
        <v>141</v>
      </c>
      <c r="D85" s="125" t="s">
        <v>13</v>
      </c>
      <c r="E85" s="125">
        <v>628598.30000000005</v>
      </c>
      <c r="F85" s="120"/>
      <c r="G85" s="125">
        <v>628598.30000000005</v>
      </c>
    </row>
    <row r="86" spans="1:7" x14ac:dyDescent="0.2">
      <c r="A86" s="122" t="s">
        <v>142</v>
      </c>
      <c r="B86" s="123" t="s">
        <v>0</v>
      </c>
      <c r="C86" s="124" t="s">
        <v>143</v>
      </c>
      <c r="D86" s="125">
        <v>90771152.849999994</v>
      </c>
      <c r="E86" s="125">
        <v>43351975.93</v>
      </c>
      <c r="F86" s="120">
        <f t="shared" ref="F75:F106" si="1">E86/D86*100</f>
        <v>47.759640115664787</v>
      </c>
      <c r="G86" s="125">
        <f>G87+G104</f>
        <v>93631290.850000009</v>
      </c>
    </row>
    <row r="87" spans="1:7" ht="22.5" x14ac:dyDescent="0.2">
      <c r="A87" s="122" t="s">
        <v>144</v>
      </c>
      <c r="B87" s="123" t="s">
        <v>0</v>
      </c>
      <c r="C87" s="124" t="s">
        <v>145</v>
      </c>
      <c r="D87" s="125">
        <v>90771152.849999994</v>
      </c>
      <c r="E87" s="125">
        <v>45665927.420000002</v>
      </c>
      <c r="F87" s="120">
        <f t="shared" si="1"/>
        <v>50.308854725535198</v>
      </c>
      <c r="G87" s="125">
        <f>G88+G91+G98+G101</f>
        <v>95945242.340000004</v>
      </c>
    </row>
    <row r="88" spans="1:7" ht="22.5" x14ac:dyDescent="0.2">
      <c r="A88" s="122" t="s">
        <v>146</v>
      </c>
      <c r="B88" s="123" t="s">
        <v>0</v>
      </c>
      <c r="C88" s="124" t="s">
        <v>147</v>
      </c>
      <c r="D88" s="125">
        <v>10933644</v>
      </c>
      <c r="E88" s="125">
        <v>6300000</v>
      </c>
      <c r="F88" s="120">
        <f t="shared" si="1"/>
        <v>57.620313959371636</v>
      </c>
      <c r="G88" s="125">
        <v>10933644</v>
      </c>
    </row>
    <row r="89" spans="1:7" x14ac:dyDescent="0.2">
      <c r="A89" s="122" t="s">
        <v>148</v>
      </c>
      <c r="B89" s="123" t="s">
        <v>0</v>
      </c>
      <c r="C89" s="124" t="s">
        <v>149</v>
      </c>
      <c r="D89" s="125">
        <v>10933644</v>
      </c>
      <c r="E89" s="125">
        <v>6300000</v>
      </c>
      <c r="F89" s="120">
        <f t="shared" si="1"/>
        <v>57.620313959371636</v>
      </c>
      <c r="G89" s="125">
        <v>10933644</v>
      </c>
    </row>
    <row r="90" spans="1:7" ht="33.75" x14ac:dyDescent="0.2">
      <c r="A90" s="122" t="s">
        <v>150</v>
      </c>
      <c r="B90" s="123" t="s">
        <v>0</v>
      </c>
      <c r="C90" s="124" t="s">
        <v>151</v>
      </c>
      <c r="D90" s="125">
        <v>10933644</v>
      </c>
      <c r="E90" s="125">
        <v>6300000</v>
      </c>
      <c r="F90" s="120">
        <f t="shared" si="1"/>
        <v>57.620313959371636</v>
      </c>
      <c r="G90" s="125">
        <v>10933644</v>
      </c>
    </row>
    <row r="91" spans="1:7" ht="22.5" x14ac:dyDescent="0.2">
      <c r="A91" s="122" t="s">
        <v>152</v>
      </c>
      <c r="B91" s="123" t="s">
        <v>0</v>
      </c>
      <c r="C91" s="124" t="s">
        <v>153</v>
      </c>
      <c r="D91" s="125">
        <v>54693920.850000001</v>
      </c>
      <c r="E91" s="125">
        <v>23410337.98</v>
      </c>
      <c r="F91" s="120">
        <f t="shared" si="1"/>
        <v>42.80244973514273</v>
      </c>
      <c r="G91" s="125">
        <f>G92+G94+G96</f>
        <v>52632910.340000004</v>
      </c>
    </row>
    <row r="92" spans="1:7" ht="67.5" x14ac:dyDescent="0.2">
      <c r="A92" s="122" t="s">
        <v>154</v>
      </c>
      <c r="B92" s="123" t="s">
        <v>0</v>
      </c>
      <c r="C92" s="124" t="s">
        <v>155</v>
      </c>
      <c r="D92" s="125">
        <v>11116434.210000001</v>
      </c>
      <c r="E92" s="125" t="s">
        <v>13</v>
      </c>
      <c r="F92" s="120"/>
      <c r="G92" s="125">
        <v>11116434.210000001</v>
      </c>
    </row>
    <row r="93" spans="1:7" ht="67.5" x14ac:dyDescent="0.2">
      <c r="A93" s="122" t="s">
        <v>156</v>
      </c>
      <c r="B93" s="123" t="s">
        <v>0</v>
      </c>
      <c r="C93" s="124" t="s">
        <v>157</v>
      </c>
      <c r="D93" s="125">
        <v>11116434.210000001</v>
      </c>
      <c r="E93" s="125" t="s">
        <v>13</v>
      </c>
      <c r="F93" s="120"/>
      <c r="G93" s="125">
        <v>11116434.210000001</v>
      </c>
    </row>
    <row r="94" spans="1:7" ht="22.5" x14ac:dyDescent="0.2">
      <c r="A94" s="122" t="s">
        <v>158</v>
      </c>
      <c r="B94" s="123" t="s">
        <v>0</v>
      </c>
      <c r="C94" s="124" t="s">
        <v>159</v>
      </c>
      <c r="D94" s="125">
        <v>2915974</v>
      </c>
      <c r="E94" s="125">
        <v>2915974</v>
      </c>
      <c r="F94" s="120">
        <f t="shared" si="1"/>
        <v>100</v>
      </c>
      <c r="G94" s="125">
        <v>2915974</v>
      </c>
    </row>
    <row r="95" spans="1:7" ht="22.5" x14ac:dyDescent="0.2">
      <c r="A95" s="122" t="s">
        <v>160</v>
      </c>
      <c r="B95" s="123" t="s">
        <v>0</v>
      </c>
      <c r="C95" s="124" t="s">
        <v>161</v>
      </c>
      <c r="D95" s="125">
        <v>2915974</v>
      </c>
      <c r="E95" s="132">
        <v>2915974</v>
      </c>
      <c r="F95" s="120">
        <f t="shared" si="1"/>
        <v>100</v>
      </c>
      <c r="G95" s="135">
        <v>2915974</v>
      </c>
    </row>
    <row r="96" spans="1:7" x14ac:dyDescent="0.2">
      <c r="A96" s="122" t="s">
        <v>162</v>
      </c>
      <c r="B96" s="123" t="s">
        <v>0</v>
      </c>
      <c r="C96" s="124" t="s">
        <v>163</v>
      </c>
      <c r="D96" s="125">
        <v>40661512.640000001</v>
      </c>
      <c r="E96" s="132">
        <v>20494363.98</v>
      </c>
      <c r="F96" s="120">
        <f t="shared" si="1"/>
        <v>50.402364913102261</v>
      </c>
      <c r="G96" s="135">
        <f>G97</f>
        <v>38600502.130000003</v>
      </c>
    </row>
    <row r="97" spans="1:7" x14ac:dyDescent="0.2">
      <c r="A97" s="122" t="s">
        <v>164</v>
      </c>
      <c r="B97" s="123" t="s">
        <v>0</v>
      </c>
      <c r="C97" s="124" t="s">
        <v>165</v>
      </c>
      <c r="D97" s="125">
        <v>40661512.640000001</v>
      </c>
      <c r="E97" s="132">
        <v>20494363.98</v>
      </c>
      <c r="F97" s="120">
        <f t="shared" si="1"/>
        <v>50.402364913102261</v>
      </c>
      <c r="G97" s="135">
        <f>40661512.64-2061010.51</f>
        <v>38600502.130000003</v>
      </c>
    </row>
    <row r="98" spans="1:7" ht="22.5" x14ac:dyDescent="0.2">
      <c r="A98" s="122" t="s">
        <v>166</v>
      </c>
      <c r="B98" s="123" t="s">
        <v>0</v>
      </c>
      <c r="C98" s="124" t="s">
        <v>167</v>
      </c>
      <c r="D98" s="125">
        <v>1443388</v>
      </c>
      <c r="E98" s="132">
        <v>1438355</v>
      </c>
      <c r="F98" s="120">
        <f t="shared" si="1"/>
        <v>99.651306509407036</v>
      </c>
      <c r="G98" s="135">
        <v>1443388</v>
      </c>
    </row>
    <row r="99" spans="1:7" ht="22.5" x14ac:dyDescent="0.2">
      <c r="A99" s="122" t="s">
        <v>168</v>
      </c>
      <c r="B99" s="123" t="s">
        <v>0</v>
      </c>
      <c r="C99" s="124" t="s">
        <v>169</v>
      </c>
      <c r="D99" s="125">
        <v>1443388</v>
      </c>
      <c r="E99" s="132">
        <v>1438355</v>
      </c>
      <c r="F99" s="120">
        <f t="shared" si="1"/>
        <v>99.651306509407036</v>
      </c>
      <c r="G99" s="135">
        <v>1443388</v>
      </c>
    </row>
    <row r="100" spans="1:7" ht="22.5" x14ac:dyDescent="0.2">
      <c r="A100" s="122" t="s">
        <v>170</v>
      </c>
      <c r="B100" s="123" t="s">
        <v>0</v>
      </c>
      <c r="C100" s="124" t="s">
        <v>171</v>
      </c>
      <c r="D100" s="125">
        <v>1443388</v>
      </c>
      <c r="E100" s="132">
        <v>1438355</v>
      </c>
      <c r="F100" s="120">
        <f t="shared" si="1"/>
        <v>99.651306509407036</v>
      </c>
      <c r="G100" s="135">
        <v>1443388</v>
      </c>
    </row>
    <row r="101" spans="1:7" ht="15" customHeight="1" x14ac:dyDescent="0.2">
      <c r="A101" s="122" t="s">
        <v>172</v>
      </c>
      <c r="B101" s="123" t="s">
        <v>0</v>
      </c>
      <c r="C101" s="124" t="s">
        <v>173</v>
      </c>
      <c r="D101" s="125">
        <v>23700200</v>
      </c>
      <c r="E101" s="132">
        <v>14517234.439999999</v>
      </c>
      <c r="F101" s="120">
        <f t="shared" si="1"/>
        <v>61.253636846946435</v>
      </c>
      <c r="G101" s="135">
        <f>G102</f>
        <v>30935300</v>
      </c>
    </row>
    <row r="102" spans="1:7" ht="22.5" x14ac:dyDescent="0.2">
      <c r="A102" s="122" t="s">
        <v>174</v>
      </c>
      <c r="B102" s="123" t="s">
        <v>0</v>
      </c>
      <c r="C102" s="124" t="s">
        <v>175</v>
      </c>
      <c r="D102" s="125">
        <v>23700200</v>
      </c>
      <c r="E102" s="132">
        <v>14517234.439999999</v>
      </c>
      <c r="F102" s="120">
        <f t="shared" si="1"/>
        <v>61.253636846946435</v>
      </c>
      <c r="G102" s="135">
        <f>G103</f>
        <v>30935300</v>
      </c>
    </row>
    <row r="103" spans="1:7" ht="22.5" x14ac:dyDescent="0.2">
      <c r="A103" s="122" t="s">
        <v>176</v>
      </c>
      <c r="B103" s="123" t="s">
        <v>0</v>
      </c>
      <c r="C103" s="124" t="s">
        <v>177</v>
      </c>
      <c r="D103" s="130">
        <v>23700200</v>
      </c>
      <c r="E103" s="133">
        <v>14517234.439999999</v>
      </c>
      <c r="F103" s="120">
        <f t="shared" si="1"/>
        <v>61.253636846946435</v>
      </c>
      <c r="G103" s="136">
        <f>23700200+2500000+2857500+1877600</f>
        <v>30935300</v>
      </c>
    </row>
    <row r="104" spans="1:7" ht="33.75" x14ac:dyDescent="0.2">
      <c r="A104" s="122" t="s">
        <v>178</v>
      </c>
      <c r="B104" s="123" t="s">
        <v>0</v>
      </c>
      <c r="C104" s="129" t="s">
        <v>179</v>
      </c>
      <c r="D104" s="131" t="s">
        <v>13</v>
      </c>
      <c r="E104" s="134">
        <v>-2313951.4900000002</v>
      </c>
      <c r="F104" s="120"/>
      <c r="G104" s="137">
        <v>-2313951.4900000002</v>
      </c>
    </row>
    <row r="105" spans="1:7" ht="33.75" x14ac:dyDescent="0.2">
      <c r="A105" s="122" t="s">
        <v>180</v>
      </c>
      <c r="B105" s="123" t="s">
        <v>0</v>
      </c>
      <c r="C105" s="129" t="s">
        <v>181</v>
      </c>
      <c r="D105" s="131" t="s">
        <v>13</v>
      </c>
      <c r="E105" s="134">
        <v>-2313951.4900000002</v>
      </c>
      <c r="F105" s="120"/>
      <c r="G105" s="137">
        <v>-2313951.4900000002</v>
      </c>
    </row>
    <row r="106" spans="1:7" ht="33.75" x14ac:dyDescent="0.2">
      <c r="A106" s="122" t="s">
        <v>182</v>
      </c>
      <c r="B106" s="123" t="s">
        <v>0</v>
      </c>
      <c r="C106" s="129" t="s">
        <v>183</v>
      </c>
      <c r="D106" s="131" t="s">
        <v>13</v>
      </c>
      <c r="E106" s="134">
        <v>-2313951.4900000002</v>
      </c>
      <c r="F106" s="120"/>
      <c r="G106" s="137">
        <v>-2313951.4900000002</v>
      </c>
    </row>
  </sheetData>
  <mergeCells count="9">
    <mergeCell ref="G4:G6"/>
    <mergeCell ref="A2:E2"/>
    <mergeCell ref="A3:F3"/>
    <mergeCell ref="A4:A6"/>
    <mergeCell ref="B4:B6"/>
    <mergeCell ref="C4:C6"/>
    <mergeCell ref="D4:D6"/>
    <mergeCell ref="E4:E6"/>
    <mergeCell ref="F4:F6"/>
  </mergeCells>
  <pageMargins left="0.39370078740157483" right="0.39370078740157483" top="0.39370078740157483" bottom="0.39370078740157483" header="0.51181102362204722" footer="0.51181102362204722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4"/>
  <sheetViews>
    <sheetView tabSelected="1" topLeftCell="A4" zoomScaleNormal="100" zoomScaleSheetLayoutView="100" workbookViewId="0">
      <selection activeCell="E27" sqref="E27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16.5703125" style="1" customWidth="1"/>
    <col min="8" max="8" width="11.42578125" style="1" bestFit="1" customWidth="1"/>
    <col min="9" max="16384" width="9.140625" style="1"/>
  </cols>
  <sheetData>
    <row r="1" spans="1:7" ht="15" customHeight="1" x14ac:dyDescent="0.25">
      <c r="A1" s="13"/>
      <c r="B1" s="14"/>
      <c r="C1" s="15"/>
      <c r="D1" s="4"/>
      <c r="E1" s="16"/>
      <c r="F1" s="8"/>
      <c r="G1" s="3"/>
    </row>
    <row r="2" spans="1:7" ht="14.1" customHeight="1" x14ac:dyDescent="0.25">
      <c r="A2" s="92" t="s">
        <v>222</v>
      </c>
      <c r="B2" s="93"/>
      <c r="C2" s="93"/>
      <c r="D2" s="93"/>
      <c r="E2" s="93"/>
      <c r="F2" s="93"/>
      <c r="G2" s="3"/>
    </row>
    <row r="3" spans="1:7" ht="12" customHeight="1" x14ac:dyDescent="0.25">
      <c r="A3" s="17"/>
      <c r="B3" s="18"/>
      <c r="C3" s="19"/>
      <c r="D3" s="20"/>
      <c r="E3" s="21"/>
      <c r="F3" s="22"/>
      <c r="G3" s="3"/>
    </row>
    <row r="4" spans="1:7" ht="13.5" customHeight="1" x14ac:dyDescent="0.25">
      <c r="A4" s="94" t="s">
        <v>1</v>
      </c>
      <c r="B4" s="94" t="s">
        <v>2</v>
      </c>
      <c r="C4" s="94" t="s">
        <v>184</v>
      </c>
      <c r="D4" s="94" t="s">
        <v>4</v>
      </c>
      <c r="E4" s="94" t="s">
        <v>223</v>
      </c>
      <c r="F4" s="94" t="s">
        <v>224</v>
      </c>
      <c r="G4" s="3"/>
    </row>
    <row r="5" spans="1:7" ht="12" customHeight="1" x14ac:dyDescent="0.25">
      <c r="A5" s="95"/>
      <c r="B5" s="95"/>
      <c r="C5" s="95"/>
      <c r="D5" s="95"/>
      <c r="E5" s="95"/>
      <c r="F5" s="95"/>
      <c r="G5" s="3"/>
    </row>
    <row r="6" spans="1:7" ht="12" customHeight="1" x14ac:dyDescent="0.25">
      <c r="A6" s="95"/>
      <c r="B6" s="95"/>
      <c r="C6" s="95"/>
      <c r="D6" s="95"/>
      <c r="E6" s="95"/>
      <c r="F6" s="95"/>
      <c r="G6" s="3"/>
    </row>
    <row r="7" spans="1:7" ht="11.25" customHeight="1" x14ac:dyDescent="0.25">
      <c r="A7" s="95"/>
      <c r="B7" s="95"/>
      <c r="C7" s="95"/>
      <c r="D7" s="95"/>
      <c r="E7" s="95"/>
      <c r="F7" s="95"/>
      <c r="G7" s="3"/>
    </row>
    <row r="8" spans="1:7" ht="10.5" customHeight="1" x14ac:dyDescent="0.25">
      <c r="A8" s="95"/>
      <c r="B8" s="95"/>
      <c r="C8" s="95"/>
      <c r="D8" s="95"/>
      <c r="E8" s="95"/>
      <c r="F8" s="95"/>
      <c r="G8" s="3"/>
    </row>
    <row r="9" spans="1:7" ht="12" customHeight="1" x14ac:dyDescent="0.25">
      <c r="A9" s="5">
        <v>1</v>
      </c>
      <c r="B9" s="6">
        <v>2</v>
      </c>
      <c r="C9" s="9">
        <v>3</v>
      </c>
      <c r="D9" s="10" t="s">
        <v>5</v>
      </c>
      <c r="E9" s="10" t="s">
        <v>6</v>
      </c>
      <c r="F9" s="10" t="s">
        <v>7</v>
      </c>
      <c r="G9" s="3"/>
    </row>
    <row r="10" spans="1:7" ht="18" customHeight="1" x14ac:dyDescent="0.25">
      <c r="A10" s="12" t="s">
        <v>185</v>
      </c>
      <c r="B10" s="23">
        <v>500</v>
      </c>
      <c r="C10" s="24" t="s">
        <v>9</v>
      </c>
      <c r="D10" s="7">
        <v>0</v>
      </c>
      <c r="E10" s="7">
        <v>-4583933.7300000004</v>
      </c>
      <c r="F10" s="7">
        <v>37874878.799999997</v>
      </c>
      <c r="G10" s="3"/>
    </row>
    <row r="11" spans="1:7" ht="12" customHeight="1" x14ac:dyDescent="0.25">
      <c r="A11" s="25" t="s">
        <v>10</v>
      </c>
      <c r="B11" s="26"/>
      <c r="C11" s="27"/>
      <c r="D11" s="28"/>
      <c r="E11" s="28"/>
      <c r="F11" s="29"/>
      <c r="G11" s="3"/>
    </row>
    <row r="12" spans="1:7" ht="18" customHeight="1" x14ac:dyDescent="0.25">
      <c r="A12" s="30" t="s">
        <v>186</v>
      </c>
      <c r="B12" s="26">
        <v>520</v>
      </c>
      <c r="C12" s="27" t="s">
        <v>9</v>
      </c>
      <c r="D12" s="31">
        <v>0</v>
      </c>
      <c r="E12" s="31">
        <f>E14</f>
        <v>0</v>
      </c>
      <c r="F12" s="32">
        <f>F14</f>
        <v>0</v>
      </c>
      <c r="G12" s="3"/>
    </row>
    <row r="13" spans="1:7" ht="12" customHeight="1" x14ac:dyDescent="0.25">
      <c r="A13" s="33" t="s">
        <v>187</v>
      </c>
      <c r="B13" s="26"/>
      <c r="C13" s="27"/>
      <c r="D13" s="28"/>
      <c r="E13" s="28"/>
      <c r="F13" s="29"/>
      <c r="G13" s="3"/>
    </row>
    <row r="14" spans="1:7" ht="23.25" x14ac:dyDescent="0.25">
      <c r="A14" s="11" t="s">
        <v>188</v>
      </c>
      <c r="B14" s="26">
        <v>520</v>
      </c>
      <c r="C14" s="27" t="s">
        <v>189</v>
      </c>
      <c r="D14" s="31">
        <v>0</v>
      </c>
      <c r="E14" s="31">
        <f t="shared" ref="E14:F16" si="0">E15</f>
        <v>0</v>
      </c>
      <c r="F14" s="32">
        <f t="shared" si="0"/>
        <v>0</v>
      </c>
      <c r="G14" s="3"/>
    </row>
    <row r="15" spans="1:7" ht="23.25" x14ac:dyDescent="0.25">
      <c r="A15" s="11" t="s">
        <v>190</v>
      </c>
      <c r="B15" s="26">
        <v>520</v>
      </c>
      <c r="C15" s="27" t="s">
        <v>191</v>
      </c>
      <c r="D15" s="31">
        <v>0</v>
      </c>
      <c r="E15" s="31">
        <f t="shared" si="0"/>
        <v>0</v>
      </c>
      <c r="F15" s="32">
        <f t="shared" si="0"/>
        <v>0</v>
      </c>
      <c r="G15" s="3"/>
    </row>
    <row r="16" spans="1:7" ht="34.5" x14ac:dyDescent="0.25">
      <c r="A16" s="11" t="s">
        <v>192</v>
      </c>
      <c r="B16" s="26">
        <v>520</v>
      </c>
      <c r="C16" s="27" t="s">
        <v>193</v>
      </c>
      <c r="D16" s="31">
        <v>0</v>
      </c>
      <c r="E16" s="31">
        <f t="shared" si="0"/>
        <v>0</v>
      </c>
      <c r="F16" s="32">
        <f t="shared" si="0"/>
        <v>0</v>
      </c>
      <c r="G16" s="3"/>
    </row>
    <row r="17" spans="1:8" ht="34.5" x14ac:dyDescent="0.25">
      <c r="A17" s="11" t="s">
        <v>194</v>
      </c>
      <c r="B17" s="26">
        <v>520</v>
      </c>
      <c r="C17" s="27" t="s">
        <v>195</v>
      </c>
      <c r="D17" s="31">
        <v>0</v>
      </c>
      <c r="E17" s="31">
        <v>0</v>
      </c>
      <c r="F17" s="32">
        <v>0</v>
      </c>
      <c r="G17" s="3"/>
    </row>
    <row r="18" spans="1:8" ht="14.1" customHeight="1" x14ac:dyDescent="0.25">
      <c r="A18" s="34" t="s">
        <v>196</v>
      </c>
      <c r="B18" s="26">
        <v>620</v>
      </c>
      <c r="C18" s="27" t="s">
        <v>9</v>
      </c>
      <c r="D18" s="31" t="s">
        <v>13</v>
      </c>
      <c r="E18" s="31" t="s">
        <v>13</v>
      </c>
      <c r="F18" s="32" t="s">
        <v>13</v>
      </c>
      <c r="G18" s="3"/>
    </row>
    <row r="19" spans="1:8" ht="12.95" customHeight="1" x14ac:dyDescent="0.25">
      <c r="A19" s="35" t="s">
        <v>187</v>
      </c>
      <c r="B19" s="26"/>
      <c r="C19" s="27"/>
      <c r="D19" s="28"/>
      <c r="E19" s="28"/>
      <c r="F19" s="29"/>
      <c r="G19" s="3"/>
    </row>
    <row r="20" spans="1:8" ht="14.1" customHeight="1" x14ac:dyDescent="0.25">
      <c r="A20" s="36" t="s">
        <v>197</v>
      </c>
      <c r="B20" s="26">
        <v>700</v>
      </c>
      <c r="C20" s="27"/>
      <c r="D20" s="70">
        <f>D21</f>
        <v>37874878.79999999</v>
      </c>
      <c r="E20" s="70">
        <f>E21</f>
        <v>-19736367.349999994</v>
      </c>
      <c r="F20" s="70">
        <f>F21</f>
        <v>37823952.310000002</v>
      </c>
      <c r="G20" s="3"/>
    </row>
    <row r="21" spans="1:8" ht="23.25" x14ac:dyDescent="0.25">
      <c r="A21" s="37" t="s">
        <v>198</v>
      </c>
      <c r="B21" s="26">
        <v>700</v>
      </c>
      <c r="C21" s="27" t="s">
        <v>199</v>
      </c>
      <c r="D21" s="31">
        <f>D26+D31-2316589.49</f>
        <v>37874878.79999999</v>
      </c>
      <c r="E21" s="31">
        <f>E26+E31</f>
        <v>-19736367.349999994</v>
      </c>
      <c r="F21" s="31">
        <f>F26+F31</f>
        <v>37823952.310000002</v>
      </c>
      <c r="G21" s="74"/>
    </row>
    <row r="22" spans="1:8" ht="14.1" customHeight="1" x14ac:dyDescent="0.25">
      <c r="A22" s="34" t="s">
        <v>200</v>
      </c>
      <c r="B22" s="26">
        <v>710</v>
      </c>
      <c r="C22" s="27"/>
      <c r="D22" s="31" t="s">
        <v>13</v>
      </c>
      <c r="E22" s="31" t="s">
        <v>13</v>
      </c>
      <c r="F22" s="71"/>
      <c r="G22" s="3"/>
    </row>
    <row r="23" spans="1:8" x14ac:dyDescent="0.25">
      <c r="A23" s="11" t="s">
        <v>201</v>
      </c>
      <c r="B23" s="26">
        <v>710</v>
      </c>
      <c r="C23" s="27" t="s">
        <v>202</v>
      </c>
      <c r="D23" s="31">
        <f t="shared" ref="D23:F25" si="1">D24</f>
        <v>-199037052.84999999</v>
      </c>
      <c r="E23" s="31">
        <f t="shared" si="1"/>
        <v>-138291427.28999999</v>
      </c>
      <c r="F23" s="72">
        <f t="shared" si="1"/>
        <v>-233017368.82999998</v>
      </c>
      <c r="G23" s="3"/>
    </row>
    <row r="24" spans="1:8" x14ac:dyDescent="0.25">
      <c r="A24" s="11" t="s">
        <v>203</v>
      </c>
      <c r="B24" s="26">
        <v>710</v>
      </c>
      <c r="C24" s="27" t="s">
        <v>204</v>
      </c>
      <c r="D24" s="31">
        <f t="shared" si="1"/>
        <v>-199037052.84999999</v>
      </c>
      <c r="E24" s="31">
        <f t="shared" si="1"/>
        <v>-138291427.28999999</v>
      </c>
      <c r="F24" s="72">
        <f t="shared" si="1"/>
        <v>-233017368.82999998</v>
      </c>
      <c r="G24" s="3"/>
    </row>
    <row r="25" spans="1:8" x14ac:dyDescent="0.25">
      <c r="A25" s="11" t="s">
        <v>205</v>
      </c>
      <c r="B25" s="26">
        <v>710</v>
      </c>
      <c r="C25" s="27" t="s">
        <v>206</v>
      </c>
      <c r="D25" s="31">
        <f t="shared" si="1"/>
        <v>-199037052.84999999</v>
      </c>
      <c r="E25" s="31">
        <f t="shared" si="1"/>
        <v>-138291427.28999999</v>
      </c>
      <c r="F25" s="72">
        <f t="shared" si="1"/>
        <v>-233017368.82999998</v>
      </c>
      <c r="G25" s="3"/>
    </row>
    <row r="26" spans="1:8" ht="23.25" x14ac:dyDescent="0.25">
      <c r="A26" s="11" t="s">
        <v>207</v>
      </c>
      <c r="B26" s="26">
        <v>710</v>
      </c>
      <c r="C26" s="27" t="s">
        <v>208</v>
      </c>
      <c r="D26" s="31">
        <f>-Доходы!D8</f>
        <v>-199037052.84999999</v>
      </c>
      <c r="E26" s="31">
        <f>-Доходы!E8</f>
        <v>-138291427.28999999</v>
      </c>
      <c r="F26" s="72">
        <f>-Доходы!G8</f>
        <v>-233017368.82999998</v>
      </c>
      <c r="G26" s="74"/>
      <c r="H26" s="48"/>
    </row>
    <row r="27" spans="1:8" ht="14.1" customHeight="1" x14ac:dyDescent="0.25">
      <c r="A27" s="34" t="s">
        <v>209</v>
      </c>
      <c r="B27" s="26">
        <v>720</v>
      </c>
      <c r="C27" s="27"/>
      <c r="D27" s="31" t="s">
        <v>13</v>
      </c>
      <c r="E27" s="31" t="s">
        <v>13</v>
      </c>
      <c r="F27" s="73"/>
      <c r="G27" s="3"/>
    </row>
    <row r="28" spans="1:8" x14ac:dyDescent="0.25">
      <c r="A28" s="11" t="s">
        <v>210</v>
      </c>
      <c r="B28" s="26">
        <v>720</v>
      </c>
      <c r="C28" s="38" t="s">
        <v>211</v>
      </c>
      <c r="D28" s="31">
        <f t="shared" ref="D28:F30" si="2">D29</f>
        <v>239228521.13999999</v>
      </c>
      <c r="E28" s="31">
        <f t="shared" si="2"/>
        <v>118555059.94</v>
      </c>
      <c r="F28" s="72">
        <f t="shared" si="2"/>
        <v>270841321.13999999</v>
      </c>
      <c r="G28" s="3"/>
    </row>
    <row r="29" spans="1:8" x14ac:dyDescent="0.25">
      <c r="A29" s="11" t="s">
        <v>212</v>
      </c>
      <c r="B29" s="26">
        <v>720</v>
      </c>
      <c r="C29" s="38" t="s">
        <v>213</v>
      </c>
      <c r="D29" s="31">
        <f t="shared" si="2"/>
        <v>239228521.13999999</v>
      </c>
      <c r="E29" s="31">
        <f t="shared" si="2"/>
        <v>118555059.94</v>
      </c>
      <c r="F29" s="72">
        <f t="shared" si="2"/>
        <v>270841321.13999999</v>
      </c>
      <c r="G29" s="3"/>
    </row>
    <row r="30" spans="1:8" x14ac:dyDescent="0.25">
      <c r="A30" s="11" t="s">
        <v>214</v>
      </c>
      <c r="B30" s="26">
        <v>720</v>
      </c>
      <c r="C30" s="38" t="s">
        <v>215</v>
      </c>
      <c r="D30" s="31">
        <f t="shared" si="2"/>
        <v>239228521.13999999</v>
      </c>
      <c r="E30" s="31">
        <f t="shared" si="2"/>
        <v>118555059.94</v>
      </c>
      <c r="F30" s="72">
        <f t="shared" si="2"/>
        <v>270841321.13999999</v>
      </c>
      <c r="G30" s="3"/>
    </row>
    <row r="31" spans="1:8" x14ac:dyDescent="0.25">
      <c r="A31" s="11"/>
      <c r="B31" s="26">
        <v>720</v>
      </c>
      <c r="C31" s="38" t="s">
        <v>216</v>
      </c>
      <c r="D31" s="31">
        <v>239228521.13999999</v>
      </c>
      <c r="E31" s="31">
        <v>118555059.94</v>
      </c>
      <c r="F31" s="72">
        <f>267983821.14+2857500</f>
        <v>270841321.13999999</v>
      </c>
      <c r="G31" s="74"/>
    </row>
    <row r="32" spans="1:8" ht="10.5" customHeight="1" x14ac:dyDescent="0.25">
      <c r="A32" s="39"/>
      <c r="B32" s="40"/>
      <c r="C32" s="41"/>
      <c r="D32" s="42"/>
      <c r="E32" s="43"/>
      <c r="F32" s="43"/>
      <c r="G32" s="3"/>
    </row>
    <row r="33" spans="1:7" x14ac:dyDescent="0.25">
      <c r="A33" s="44"/>
      <c r="B33" s="45"/>
      <c r="C33" s="44"/>
      <c r="D33" s="2"/>
      <c r="E33" s="46"/>
      <c r="F33" s="46"/>
      <c r="G33" s="3"/>
    </row>
    <row r="34" spans="1:7" ht="20.100000000000001" customHeight="1" x14ac:dyDescent="0.25">
      <c r="A34" s="49"/>
      <c r="B34" s="50"/>
      <c r="C34" s="51"/>
      <c r="D34" s="86"/>
      <c r="E34" s="87"/>
      <c r="F34" s="51"/>
      <c r="G34" s="3"/>
    </row>
    <row r="35" spans="1:7" ht="9.9499999999999993" customHeight="1" x14ac:dyDescent="0.25">
      <c r="A35" s="52"/>
      <c r="B35" s="53"/>
      <c r="C35" s="51"/>
      <c r="D35" s="82"/>
      <c r="E35" s="83"/>
      <c r="F35" s="51"/>
      <c r="G35" s="3"/>
    </row>
    <row r="36" spans="1:7" ht="9.9499999999999993" customHeight="1" x14ac:dyDescent="0.25">
      <c r="A36" s="54"/>
      <c r="B36" s="55"/>
      <c r="C36" s="56"/>
      <c r="D36" s="57"/>
      <c r="E36" s="57"/>
      <c r="F36" s="57"/>
      <c r="G36" s="3"/>
    </row>
    <row r="37" spans="1:7" ht="10.5" customHeight="1" x14ac:dyDescent="0.25">
      <c r="A37" s="58"/>
      <c r="B37" s="59"/>
      <c r="C37" s="56"/>
      <c r="D37" s="60"/>
      <c r="E37" s="88"/>
      <c r="F37" s="89"/>
      <c r="G37" s="3"/>
    </row>
    <row r="38" spans="1:7" x14ac:dyDescent="0.25">
      <c r="A38" s="61"/>
      <c r="B38" s="62"/>
      <c r="C38" s="51"/>
      <c r="D38" s="90"/>
      <c r="E38" s="91"/>
      <c r="F38" s="52"/>
      <c r="G38" s="3"/>
    </row>
    <row r="39" spans="1:7" ht="11.1" customHeight="1" x14ac:dyDescent="0.25">
      <c r="A39" s="51"/>
      <c r="B39" s="53"/>
      <c r="C39" s="51"/>
      <c r="D39" s="82"/>
      <c r="E39" s="83"/>
      <c r="F39" s="51"/>
      <c r="G39" s="3"/>
    </row>
    <row r="40" spans="1:7" ht="11.1" customHeight="1" x14ac:dyDescent="0.25">
      <c r="A40" s="51"/>
      <c r="B40" s="52"/>
      <c r="C40" s="51"/>
      <c r="D40" s="52"/>
      <c r="E40" s="52"/>
      <c r="F40" s="51"/>
      <c r="G40" s="3"/>
    </row>
    <row r="41" spans="1:7" ht="11.1" customHeight="1" x14ac:dyDescent="0.25">
      <c r="A41" s="3"/>
      <c r="B41" s="47"/>
      <c r="C41" s="3"/>
      <c r="D41" s="47"/>
      <c r="E41" s="47"/>
      <c r="F41" s="3"/>
      <c r="G41" s="3"/>
    </row>
    <row r="42" spans="1:7" ht="11.1" customHeight="1" x14ac:dyDescent="0.25">
      <c r="A42" s="3"/>
      <c r="B42" s="47"/>
      <c r="C42" s="3"/>
      <c r="D42" s="47"/>
      <c r="E42" s="47"/>
      <c r="F42" s="3"/>
      <c r="G42" s="3"/>
    </row>
    <row r="43" spans="1:7" ht="11.1" customHeight="1" x14ac:dyDescent="0.25">
      <c r="A43" s="3"/>
      <c r="B43" s="47"/>
      <c r="C43" s="3"/>
      <c r="D43" s="47"/>
      <c r="E43" s="47"/>
      <c r="F43" s="3"/>
      <c r="G43" s="3"/>
    </row>
    <row r="44" spans="1:7" ht="11.1" customHeight="1" x14ac:dyDescent="0.25">
      <c r="A44" s="51"/>
      <c r="B44" s="52"/>
      <c r="C44" s="51"/>
      <c r="D44" s="52"/>
      <c r="E44" s="52"/>
      <c r="F44" s="51"/>
      <c r="G44" s="3"/>
    </row>
    <row r="45" spans="1:7" ht="11.1" customHeight="1" x14ac:dyDescent="0.25">
      <c r="A45" s="51"/>
      <c r="B45" s="52"/>
      <c r="C45" s="51"/>
      <c r="D45" s="52"/>
      <c r="E45" s="52"/>
      <c r="F45" s="51"/>
      <c r="G45" s="3"/>
    </row>
    <row r="46" spans="1:7" ht="17.100000000000001" customHeight="1" x14ac:dyDescent="0.25">
      <c r="A46" s="63"/>
      <c r="B46" s="50"/>
      <c r="C46" s="56"/>
      <c r="D46" s="63"/>
      <c r="E46" s="63"/>
      <c r="F46" s="64"/>
      <c r="G46" s="3"/>
    </row>
    <row r="47" spans="1:7" ht="17.25" customHeight="1" x14ac:dyDescent="0.25">
      <c r="A47" s="49"/>
      <c r="B47" s="65"/>
      <c r="C47" s="51"/>
      <c r="D47" s="86"/>
      <c r="E47" s="87"/>
      <c r="F47" s="64"/>
      <c r="G47" s="3"/>
    </row>
    <row r="48" spans="1:7" ht="12" customHeight="1" x14ac:dyDescent="0.25">
      <c r="A48" s="52"/>
      <c r="B48" s="53"/>
      <c r="C48" s="51"/>
      <c r="D48" s="82"/>
      <c r="E48" s="83"/>
      <c r="F48" s="64"/>
      <c r="G48" s="3"/>
    </row>
    <row r="49" spans="1:7" ht="17.100000000000001" customHeight="1" x14ac:dyDescent="0.25">
      <c r="A49" s="49"/>
      <c r="B49" s="49"/>
      <c r="C49" s="49"/>
      <c r="D49" s="56"/>
      <c r="E49" s="63"/>
      <c r="F49" s="63"/>
      <c r="G49" s="3"/>
    </row>
    <row r="50" spans="1:7" hidden="1" x14ac:dyDescent="0.25">
      <c r="A50" s="49"/>
      <c r="B50" s="49"/>
      <c r="C50" s="49"/>
      <c r="D50" s="56"/>
      <c r="E50" s="63"/>
      <c r="F50" s="51"/>
      <c r="G50" s="3"/>
    </row>
    <row r="51" spans="1:7" hidden="1" x14ac:dyDescent="0.25">
      <c r="A51" s="64"/>
      <c r="B51" s="49"/>
      <c r="C51" s="49"/>
      <c r="D51" s="86"/>
      <c r="E51" s="87"/>
      <c r="F51" s="64"/>
      <c r="G51" s="3"/>
    </row>
    <row r="52" spans="1:7" hidden="1" x14ac:dyDescent="0.25">
      <c r="A52" s="64"/>
      <c r="B52" s="53"/>
      <c r="C52" s="51"/>
      <c r="D52" s="82"/>
      <c r="E52" s="83"/>
      <c r="F52" s="64"/>
      <c r="G52" s="3"/>
    </row>
    <row r="53" spans="1:7" ht="17.100000000000001" customHeight="1" x14ac:dyDescent="0.25">
      <c r="A53" s="64"/>
      <c r="B53" s="52"/>
      <c r="C53" s="51"/>
      <c r="D53" s="52"/>
      <c r="E53" s="52"/>
      <c r="F53" s="64"/>
      <c r="G53" s="3"/>
    </row>
    <row r="54" spans="1:7" hidden="1" x14ac:dyDescent="0.25">
      <c r="A54" s="49"/>
      <c r="B54" s="49"/>
      <c r="C54" s="49"/>
      <c r="D54" s="56"/>
      <c r="E54" s="63"/>
      <c r="F54" s="64"/>
      <c r="G54" s="3"/>
    </row>
    <row r="55" spans="1:7" hidden="1" x14ac:dyDescent="0.25">
      <c r="A55" s="64"/>
      <c r="B55" s="49"/>
      <c r="C55" s="49"/>
      <c r="D55" s="86"/>
      <c r="E55" s="87"/>
      <c r="F55" s="64"/>
      <c r="G55" s="3"/>
    </row>
    <row r="56" spans="1:7" hidden="1" x14ac:dyDescent="0.25">
      <c r="A56" s="64"/>
      <c r="B56" s="53"/>
      <c r="C56" s="51"/>
      <c r="D56" s="82"/>
      <c r="E56" s="83"/>
      <c r="F56" s="64"/>
      <c r="G56" s="3"/>
    </row>
    <row r="57" spans="1:7" ht="17.100000000000001" customHeight="1" x14ac:dyDescent="0.25">
      <c r="A57" s="49"/>
      <c r="B57" s="49"/>
      <c r="C57" s="49"/>
      <c r="D57" s="56"/>
      <c r="E57" s="63"/>
      <c r="F57" s="63"/>
      <c r="G57" s="3"/>
    </row>
    <row r="58" spans="1:7" ht="17.100000000000001" customHeight="1" x14ac:dyDescent="0.25">
      <c r="A58" s="49"/>
      <c r="B58" s="54"/>
      <c r="C58" s="54"/>
      <c r="D58" s="56"/>
      <c r="E58" s="66"/>
      <c r="F58" s="66"/>
      <c r="G58" s="3"/>
    </row>
    <row r="59" spans="1:7" hidden="1" x14ac:dyDescent="0.25">
      <c r="A59" s="67"/>
      <c r="B59" s="67"/>
      <c r="C59" s="67"/>
      <c r="D59" s="67"/>
      <c r="E59" s="67"/>
      <c r="F59" s="67"/>
      <c r="G59" s="3"/>
    </row>
    <row r="60" spans="1:7" hidden="1" x14ac:dyDescent="0.25">
      <c r="A60" s="84"/>
      <c r="B60" s="85"/>
      <c r="C60" s="85"/>
      <c r="D60" s="85"/>
      <c r="E60" s="85"/>
      <c r="F60" s="85"/>
      <c r="G60" s="3"/>
    </row>
    <row r="61" spans="1:7" hidden="1" x14ac:dyDescent="0.25">
      <c r="A61" s="68"/>
      <c r="B61" s="68"/>
      <c r="C61" s="68"/>
      <c r="D61" s="68"/>
      <c r="E61" s="68"/>
      <c r="F61" s="68"/>
      <c r="G61" s="3"/>
    </row>
    <row r="62" spans="1:7" x14ac:dyDescent="0.25">
      <c r="A62" s="69"/>
      <c r="B62" s="69"/>
      <c r="C62" s="69"/>
      <c r="D62" s="69"/>
      <c r="E62" s="69"/>
      <c r="F62" s="69"/>
    </row>
    <row r="63" spans="1:7" x14ac:dyDescent="0.25">
      <c r="A63" s="69"/>
      <c r="B63" s="69"/>
      <c r="C63" s="69"/>
      <c r="D63" s="69"/>
      <c r="E63" s="69"/>
      <c r="F63" s="69"/>
    </row>
    <row r="64" spans="1:7" x14ac:dyDescent="0.25">
      <c r="A64" s="69"/>
      <c r="B64" s="69"/>
      <c r="C64" s="69"/>
      <c r="D64" s="69"/>
      <c r="E64" s="69"/>
      <c r="F64" s="69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4:E34"/>
    <mergeCell ref="D35:E35"/>
    <mergeCell ref="E37:F37"/>
    <mergeCell ref="D38:E38"/>
    <mergeCell ref="D39:E39"/>
    <mergeCell ref="D56:E56"/>
    <mergeCell ref="A60:F60"/>
    <mergeCell ref="D47:E47"/>
    <mergeCell ref="D48:E48"/>
    <mergeCell ref="D51:E51"/>
    <mergeCell ref="D52:E52"/>
    <mergeCell ref="D55:E55"/>
  </mergeCells>
  <pageMargins left="0.70833330000000005" right="0.70833330000000005" top="0.74791660000000004" bottom="0.74791660000000004" header="0.3152778" footer="0.3152778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219881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F9E8CF-B825-4A14-B6FC-A5BAC53C50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Маслакова Ольга Сергеевна</dc:creator>
  <cp:lastModifiedBy>ufin421</cp:lastModifiedBy>
  <cp:lastPrinted>2024-08-05T07:48:10Z</cp:lastPrinted>
  <dcterms:created xsi:type="dcterms:W3CDTF">2023-11-10T14:29:18Z</dcterms:created>
  <dcterms:modified xsi:type="dcterms:W3CDTF">2024-08-05T07:48:57Z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SV_0503117M_20220601_3.xlsx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sv_4901406_3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