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1 квартал 2024 года\"/>
    </mc:Choice>
  </mc:AlternateContent>
  <xr:revisionPtr revIDLastSave="0" documentId="13_ncr:1_{581BA2DE-41F5-46B2-A7F8-7DFB3027F6B8}"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бюджета'!$7:$8</definedName>
  </definedNames>
  <calcPr calcId="191029"/>
</workbook>
</file>

<file path=xl/calcChain.xml><?xml version="1.0" encoding="utf-8"?>
<calcChain xmlns="http://schemas.openxmlformats.org/spreadsheetml/2006/main">
  <c r="P124" i="2" l="1"/>
  <c r="AG124" i="2" l="1"/>
  <c r="Q124" i="2"/>
  <c r="R124" i="2"/>
  <c r="S124" i="2"/>
  <c r="T124" i="2"/>
  <c r="U124" i="2"/>
  <c r="V124" i="2"/>
  <c r="W124" i="2"/>
  <c r="X124" i="2"/>
  <c r="Y124" i="2"/>
  <c r="Z124" i="2"/>
  <c r="AA124" i="2"/>
  <c r="AB124" i="2"/>
  <c r="AC124" i="2"/>
  <c r="AD124" i="2"/>
  <c r="AE124" i="2"/>
  <c r="AH122" i="2"/>
  <c r="AF122" i="2"/>
  <c r="P122" i="2"/>
  <c r="AG122" i="2"/>
  <c r="Q122" i="2"/>
  <c r="R122" i="2"/>
  <c r="S122" i="2"/>
  <c r="T122" i="2"/>
  <c r="U122" i="2"/>
  <c r="V122" i="2"/>
  <c r="W122" i="2"/>
  <c r="X122" i="2"/>
  <c r="Y122" i="2"/>
  <c r="Z122" i="2"/>
  <c r="AA122" i="2"/>
  <c r="AB122" i="2"/>
  <c r="AC122" i="2"/>
  <c r="AD122" i="2"/>
  <c r="AE122" i="2"/>
  <c r="AG112" i="2"/>
  <c r="AH112" i="2"/>
  <c r="Q112" i="2"/>
  <c r="R112" i="2"/>
  <c r="S112" i="2"/>
  <c r="T112" i="2"/>
  <c r="U112" i="2"/>
  <c r="V112" i="2"/>
  <c r="W112" i="2"/>
  <c r="X112" i="2"/>
  <c r="Y112" i="2"/>
  <c r="Z112" i="2"/>
  <c r="AA112" i="2"/>
  <c r="AB112" i="2"/>
  <c r="AC112" i="2"/>
  <c r="AD112" i="2"/>
  <c r="AE112" i="2"/>
  <c r="AF112" i="2"/>
  <c r="P112" i="2"/>
  <c r="AG119" i="2"/>
  <c r="AH119" i="2"/>
  <c r="Q119" i="2"/>
  <c r="R119" i="2"/>
  <c r="S119" i="2"/>
  <c r="T119" i="2"/>
  <c r="U119" i="2"/>
  <c r="V119" i="2"/>
  <c r="W119" i="2"/>
  <c r="X119" i="2"/>
  <c r="Y119" i="2"/>
  <c r="Z119" i="2"/>
  <c r="AA119" i="2"/>
  <c r="AB119" i="2"/>
  <c r="AC119" i="2"/>
  <c r="AD119" i="2"/>
  <c r="AE119" i="2"/>
  <c r="AF119" i="2"/>
  <c r="P119" i="2"/>
  <c r="P109" i="2"/>
  <c r="P107" i="2"/>
  <c r="P106" i="2" s="1"/>
  <c r="AN110" i="2"/>
  <c r="AH109" i="2"/>
  <c r="AG109" i="2"/>
  <c r="AF109" i="2"/>
  <c r="AE109" i="2"/>
  <c r="AD109" i="2"/>
  <c r="AC109" i="2"/>
  <c r="AB109" i="2"/>
  <c r="AA109" i="2"/>
  <c r="Z109" i="2"/>
  <c r="Y109" i="2"/>
  <c r="X109" i="2"/>
  <c r="W109" i="2"/>
  <c r="V109" i="2"/>
  <c r="U109" i="2"/>
  <c r="T109" i="2"/>
  <c r="S109" i="2"/>
  <c r="R109" i="2"/>
  <c r="Q109" i="2"/>
  <c r="AF104" i="2"/>
  <c r="P104" i="2"/>
  <c r="AG101" i="2"/>
  <c r="AG100" i="2" s="1"/>
  <c r="AH101" i="2"/>
  <c r="AH100" i="2" s="1"/>
  <c r="Q101" i="2"/>
  <c r="Q100" i="2" s="1"/>
  <c r="R101" i="2"/>
  <c r="R100" i="2" s="1"/>
  <c r="S101" i="2"/>
  <c r="S100" i="2" s="1"/>
  <c r="T101" i="2"/>
  <c r="T100" i="2" s="1"/>
  <c r="U101" i="2"/>
  <c r="U100" i="2" s="1"/>
  <c r="V101" i="2"/>
  <c r="V100" i="2" s="1"/>
  <c r="W101" i="2"/>
  <c r="W100" i="2" s="1"/>
  <c r="X101" i="2"/>
  <c r="X100" i="2" s="1"/>
  <c r="Y101" i="2"/>
  <c r="Y100" i="2" s="1"/>
  <c r="Z101" i="2"/>
  <c r="Z100" i="2" s="1"/>
  <c r="AA101" i="2"/>
  <c r="AA100" i="2" s="1"/>
  <c r="AB101" i="2"/>
  <c r="AB100" i="2" s="1"/>
  <c r="AC101" i="2"/>
  <c r="AC100" i="2" s="1"/>
  <c r="AD101" i="2"/>
  <c r="AD100" i="2" s="1"/>
  <c r="AE101" i="2"/>
  <c r="AE100" i="2" s="1"/>
  <c r="AF101" i="2"/>
  <c r="AF100" i="2" s="1"/>
  <c r="P101" i="2"/>
  <c r="P100" i="2" s="1"/>
  <c r="AG95" i="2"/>
  <c r="AH95" i="2"/>
  <c r="Q95" i="2"/>
  <c r="R95" i="2"/>
  <c r="S95" i="2"/>
  <c r="T95" i="2"/>
  <c r="U95" i="2"/>
  <c r="V95" i="2"/>
  <c r="W95" i="2"/>
  <c r="X95" i="2"/>
  <c r="Y95" i="2"/>
  <c r="Z95" i="2"/>
  <c r="AA95" i="2"/>
  <c r="AB95" i="2"/>
  <c r="AC95" i="2"/>
  <c r="AD95" i="2"/>
  <c r="AE95" i="2"/>
  <c r="AF95" i="2"/>
  <c r="P95" i="2"/>
  <c r="P94" i="2" s="1"/>
  <c r="AN98" i="2"/>
  <c r="AN96" i="2"/>
  <c r="AN97" i="2"/>
  <c r="AN99" i="2"/>
  <c r="P91" i="2"/>
  <c r="P90" i="2" s="1"/>
  <c r="AG91" i="2"/>
  <c r="AG90" i="2" s="1"/>
  <c r="AH91" i="2"/>
  <c r="AH90" i="2" s="1"/>
  <c r="Q91" i="2"/>
  <c r="Q90" i="2" s="1"/>
  <c r="R91" i="2"/>
  <c r="R90" i="2" s="1"/>
  <c r="S91" i="2"/>
  <c r="S90" i="2" s="1"/>
  <c r="T91" i="2"/>
  <c r="T90" i="2" s="1"/>
  <c r="U91" i="2"/>
  <c r="U90" i="2" s="1"/>
  <c r="V91" i="2"/>
  <c r="V90" i="2" s="1"/>
  <c r="W91" i="2"/>
  <c r="W90" i="2" s="1"/>
  <c r="X91" i="2"/>
  <c r="X90" i="2" s="1"/>
  <c r="Y91" i="2"/>
  <c r="Y90" i="2" s="1"/>
  <c r="Z91" i="2"/>
  <c r="Z90" i="2" s="1"/>
  <c r="AA91" i="2"/>
  <c r="AA90" i="2" s="1"/>
  <c r="AB91" i="2"/>
  <c r="AB90" i="2" s="1"/>
  <c r="AC91" i="2"/>
  <c r="AC90" i="2" s="1"/>
  <c r="AD91" i="2"/>
  <c r="AD90" i="2" s="1"/>
  <c r="AE91" i="2"/>
  <c r="AE90" i="2" s="1"/>
  <c r="AF91" i="2"/>
  <c r="AF90" i="2" s="1"/>
  <c r="AG87" i="2"/>
  <c r="AH87" i="2"/>
  <c r="Q87" i="2"/>
  <c r="R87" i="2"/>
  <c r="S87" i="2"/>
  <c r="T87" i="2"/>
  <c r="U87" i="2"/>
  <c r="V87" i="2"/>
  <c r="W87" i="2"/>
  <c r="X87" i="2"/>
  <c r="Y87" i="2"/>
  <c r="Z87" i="2"/>
  <c r="AA87" i="2"/>
  <c r="AB87" i="2"/>
  <c r="AC87" i="2"/>
  <c r="AD87" i="2"/>
  <c r="AE87" i="2"/>
  <c r="AF87" i="2"/>
  <c r="P87" i="2"/>
  <c r="AN109" i="2" l="1"/>
  <c r="AF36" i="2"/>
  <c r="Q36" i="2"/>
  <c r="R36" i="2"/>
  <c r="S36" i="2"/>
  <c r="T36" i="2"/>
  <c r="U36" i="2"/>
  <c r="V36" i="2"/>
  <c r="W36" i="2"/>
  <c r="X36" i="2"/>
  <c r="Y36" i="2"/>
  <c r="Z36" i="2"/>
  <c r="AA36" i="2"/>
  <c r="AB36" i="2"/>
  <c r="AC36" i="2"/>
  <c r="AD36" i="2"/>
  <c r="AE36" i="2"/>
  <c r="P63" i="2"/>
  <c r="P62" i="2" s="1"/>
  <c r="AG49" i="2"/>
  <c r="AH49" i="2"/>
  <c r="Q49" i="2"/>
  <c r="R49" i="2"/>
  <c r="S49" i="2"/>
  <c r="T49" i="2"/>
  <c r="U49" i="2"/>
  <c r="V49" i="2"/>
  <c r="W49" i="2"/>
  <c r="X49" i="2"/>
  <c r="Y49" i="2"/>
  <c r="Z49" i="2"/>
  <c r="AA49" i="2"/>
  <c r="AB49" i="2"/>
  <c r="AC49" i="2"/>
  <c r="AD49" i="2"/>
  <c r="AE49" i="2"/>
  <c r="AF49" i="2"/>
  <c r="AF48" i="2" s="1"/>
  <c r="P49" i="2"/>
  <c r="P48" i="2" s="1"/>
  <c r="AG45" i="2"/>
  <c r="AH45" i="2"/>
  <c r="Q45" i="2"/>
  <c r="R45" i="2"/>
  <c r="S45" i="2"/>
  <c r="T45" i="2"/>
  <c r="U45" i="2"/>
  <c r="V45" i="2"/>
  <c r="W45" i="2"/>
  <c r="X45" i="2"/>
  <c r="Y45" i="2"/>
  <c r="Z45" i="2"/>
  <c r="AA45" i="2"/>
  <c r="AB45" i="2"/>
  <c r="AC45" i="2"/>
  <c r="AD45" i="2"/>
  <c r="AE45" i="2"/>
  <c r="AF45" i="2"/>
  <c r="P45" i="2"/>
  <c r="AG36" i="2"/>
  <c r="AH36" i="2"/>
  <c r="P36" i="2"/>
  <c r="AN61" i="2"/>
  <c r="AN60" i="2"/>
  <c r="AH59" i="2"/>
  <c r="AH58" i="2" s="1"/>
  <c r="AF59" i="2"/>
  <c r="AF58" i="2" s="1"/>
  <c r="P59" i="2"/>
  <c r="P58" i="2" s="1"/>
  <c r="AN44" i="2"/>
  <c r="AN43" i="2"/>
  <c r="AN42" i="2"/>
  <c r="AN41" i="2"/>
  <c r="AN40" i="2"/>
  <c r="AN39" i="2"/>
  <c r="AN38" i="2"/>
  <c r="AN47" i="2"/>
  <c r="AN46" i="2"/>
  <c r="AH26" i="2"/>
  <c r="AF26" i="2"/>
  <c r="P26" i="2"/>
  <c r="AH17" i="2"/>
  <c r="AF17" i="2"/>
  <c r="P17" i="2"/>
  <c r="AH10" i="2"/>
  <c r="AF10" i="2"/>
  <c r="AG63" i="2"/>
  <c r="AG62" i="2" s="1"/>
  <c r="AG59" i="2" s="1"/>
  <c r="AG58" i="2" s="1"/>
  <c r="AH63" i="2"/>
  <c r="AH62" i="2" s="1"/>
  <c r="Q63" i="2"/>
  <c r="Q62" i="2" s="1"/>
  <c r="Q59" i="2" s="1"/>
  <c r="Q58" i="2" s="1"/>
  <c r="R63" i="2"/>
  <c r="R62" i="2" s="1"/>
  <c r="R59" i="2" s="1"/>
  <c r="R58" i="2" s="1"/>
  <c r="S63" i="2"/>
  <c r="S62" i="2" s="1"/>
  <c r="S59" i="2" s="1"/>
  <c r="S58" i="2" s="1"/>
  <c r="T63" i="2"/>
  <c r="T62" i="2" s="1"/>
  <c r="T59" i="2" s="1"/>
  <c r="T58" i="2" s="1"/>
  <c r="U63" i="2"/>
  <c r="U62" i="2" s="1"/>
  <c r="U59" i="2" s="1"/>
  <c r="U58" i="2" s="1"/>
  <c r="V63" i="2"/>
  <c r="V62" i="2" s="1"/>
  <c r="V59" i="2" s="1"/>
  <c r="V58" i="2" s="1"/>
  <c r="W63" i="2"/>
  <c r="W62" i="2" s="1"/>
  <c r="W59" i="2" s="1"/>
  <c r="W58" i="2" s="1"/>
  <c r="X63" i="2"/>
  <c r="X62" i="2" s="1"/>
  <c r="X59" i="2" s="1"/>
  <c r="X58" i="2" s="1"/>
  <c r="Y63" i="2"/>
  <c r="Y62" i="2" s="1"/>
  <c r="Y59" i="2" s="1"/>
  <c r="Y58" i="2" s="1"/>
  <c r="Z63" i="2"/>
  <c r="Z62" i="2" s="1"/>
  <c r="Z59" i="2" s="1"/>
  <c r="Z58" i="2" s="1"/>
  <c r="AA63" i="2"/>
  <c r="AA62" i="2" s="1"/>
  <c r="AA59" i="2" s="1"/>
  <c r="AA58" i="2" s="1"/>
  <c r="AB63" i="2"/>
  <c r="AB62" i="2" s="1"/>
  <c r="AB59" i="2" s="1"/>
  <c r="AB58" i="2" s="1"/>
  <c r="AC63" i="2"/>
  <c r="AC62" i="2" s="1"/>
  <c r="AC59" i="2" s="1"/>
  <c r="AC58" i="2" s="1"/>
  <c r="AD63" i="2"/>
  <c r="AD62" i="2" s="1"/>
  <c r="AD59" i="2" s="1"/>
  <c r="AD58" i="2" s="1"/>
  <c r="AE63" i="2"/>
  <c r="AE62" i="2" s="1"/>
  <c r="AE59" i="2" s="1"/>
  <c r="AE58" i="2" s="1"/>
  <c r="AF63" i="2"/>
  <c r="AF62" i="2" s="1"/>
  <c r="AN84" i="2"/>
  <c r="AN83" i="2"/>
  <c r="AG35" i="2" l="1"/>
  <c r="AE35" i="2"/>
  <c r="S35" i="2"/>
  <c r="AA35" i="2"/>
  <c r="W35" i="2"/>
  <c r="P35" i="2"/>
  <c r="P34" i="2" s="1"/>
  <c r="AH35" i="2"/>
  <c r="AD35" i="2"/>
  <c r="Z35" i="2"/>
  <c r="V35" i="2"/>
  <c r="R35" i="2"/>
  <c r="AN58" i="2"/>
  <c r="AC35" i="2"/>
  <c r="Y35" i="2"/>
  <c r="U35" i="2"/>
  <c r="Q35" i="2"/>
  <c r="AB35" i="2"/>
  <c r="X35" i="2"/>
  <c r="T35" i="2"/>
  <c r="AF35" i="2"/>
  <c r="AN59" i="2"/>
  <c r="AN45" i="2"/>
  <c r="AN82" i="2"/>
  <c r="AN81" i="2" l="1"/>
  <c r="AN78" i="2"/>
  <c r="AN77" i="2"/>
  <c r="AN74" i="2"/>
  <c r="AN72" i="2"/>
  <c r="AN71" i="2"/>
  <c r="AN70" i="2"/>
  <c r="AN69" i="2"/>
  <c r="AH48" i="2"/>
  <c r="AN57" i="2"/>
  <c r="AN56" i="2"/>
  <c r="AN54" i="2"/>
  <c r="AN52" i="2"/>
  <c r="AN49" i="2" l="1"/>
  <c r="AN48" i="2"/>
  <c r="AH30" i="2"/>
  <c r="AF30" i="2"/>
  <c r="P30" i="2"/>
  <c r="P14" i="2"/>
  <c r="AF14" i="2"/>
  <c r="AH14" i="2"/>
  <c r="AN120" i="2" l="1"/>
  <c r="AN73" i="2"/>
  <c r="AF94" i="2" l="1"/>
  <c r="P11" i="2" l="1"/>
  <c r="P10" i="2" l="1"/>
  <c r="AN11" i="2"/>
  <c r="AH94" i="2"/>
  <c r="AH104" i="2" l="1"/>
  <c r="P86" i="2"/>
  <c r="P85" i="2" s="1"/>
  <c r="AN65" i="2"/>
  <c r="AN55" i="2" l="1"/>
  <c r="Q30" i="2"/>
  <c r="Q29" i="2" s="1"/>
  <c r="R30" i="2"/>
  <c r="R29" i="2" s="1"/>
  <c r="S30" i="2"/>
  <c r="S29" i="2" s="1"/>
  <c r="T30" i="2"/>
  <c r="T29" i="2" s="1"/>
  <c r="U30" i="2"/>
  <c r="U29" i="2" s="1"/>
  <c r="V30" i="2"/>
  <c r="V29" i="2" s="1"/>
  <c r="W30" i="2"/>
  <c r="W29" i="2" s="1"/>
  <c r="X30" i="2"/>
  <c r="X29" i="2" s="1"/>
  <c r="Y30" i="2"/>
  <c r="Y29" i="2" s="1"/>
  <c r="Z30" i="2"/>
  <c r="Z29" i="2" s="1"/>
  <c r="AA30" i="2"/>
  <c r="AA29" i="2" s="1"/>
  <c r="AB30" i="2"/>
  <c r="AB29" i="2" s="1"/>
  <c r="AC30" i="2"/>
  <c r="AC29" i="2" s="1"/>
  <c r="AD30" i="2"/>
  <c r="AD29" i="2" s="1"/>
  <c r="AE30" i="2"/>
  <c r="AE29" i="2" s="1"/>
  <c r="AF29" i="2"/>
  <c r="AG30" i="2"/>
  <c r="AG29" i="2" s="1"/>
  <c r="AH29" i="2"/>
  <c r="Q26" i="2"/>
  <c r="R26" i="2"/>
  <c r="S26" i="2"/>
  <c r="T26" i="2"/>
  <c r="U26" i="2"/>
  <c r="V26" i="2"/>
  <c r="W26" i="2"/>
  <c r="X26" i="2"/>
  <c r="Y26" i="2"/>
  <c r="Z26" i="2"/>
  <c r="AA26" i="2"/>
  <c r="AB26" i="2"/>
  <c r="AC26" i="2"/>
  <c r="AD26" i="2"/>
  <c r="AE26" i="2"/>
  <c r="AG26" i="2"/>
  <c r="AH34" i="2" l="1"/>
  <c r="AH124" i="2" s="1"/>
  <c r="AN124" i="2" s="1"/>
  <c r="AN31" i="2" l="1"/>
  <c r="AN37" i="2"/>
  <c r="AN50" i="2"/>
  <c r="AN51" i="2"/>
  <c r="AN53" i="2"/>
  <c r="AN64" i="2"/>
  <c r="AN66" i="2"/>
  <c r="AN67" i="2"/>
  <c r="AN68" i="2"/>
  <c r="AN75" i="2"/>
  <c r="AN76" i="2"/>
  <c r="AN79" i="2"/>
  <c r="AN80" i="2"/>
  <c r="AN88" i="2"/>
  <c r="AN89" i="2"/>
  <c r="AN92" i="2"/>
  <c r="AN93" i="2"/>
  <c r="AN102" i="2"/>
  <c r="AN105" i="2"/>
  <c r="AN108" i="2"/>
  <c r="AN113" i="2"/>
  <c r="AN114" i="2"/>
  <c r="AN115" i="2"/>
  <c r="AN116" i="2"/>
  <c r="AN117" i="2"/>
  <c r="AN118" i="2"/>
  <c r="AN123" i="2"/>
  <c r="AN12" i="2"/>
  <c r="AN15" i="2"/>
  <c r="AN16" i="2"/>
  <c r="AN18" i="2"/>
  <c r="AN19" i="2"/>
  <c r="AN20" i="2"/>
  <c r="AN21" i="2"/>
  <c r="AN23" i="2"/>
  <c r="AN24" i="2"/>
  <c r="AN27" i="2"/>
  <c r="AN28" i="2"/>
  <c r="AI129" i="2" l="1"/>
  <c r="AJ129" i="2"/>
  <c r="AK129" i="2"/>
  <c r="AL129" i="2"/>
  <c r="AM129" i="2"/>
  <c r="AI94" i="2"/>
  <c r="AJ94" i="2"/>
  <c r="AK94" i="2"/>
  <c r="AL94" i="2"/>
  <c r="AM94" i="2"/>
  <c r="AN91" i="2" l="1"/>
  <c r="AF34" i="2" l="1"/>
  <c r="AF124" i="2" s="1"/>
  <c r="Q121" i="2"/>
  <c r="R121" i="2"/>
  <c r="S121" i="2"/>
  <c r="T121" i="2"/>
  <c r="U121" i="2"/>
  <c r="V121" i="2"/>
  <c r="W121" i="2"/>
  <c r="X121" i="2"/>
  <c r="Y121" i="2"/>
  <c r="Z121" i="2"/>
  <c r="AA121" i="2"/>
  <c r="AB121" i="2"/>
  <c r="AC121" i="2"/>
  <c r="AD121" i="2"/>
  <c r="AE121" i="2"/>
  <c r="AF121" i="2"/>
  <c r="AG121" i="2"/>
  <c r="P121" i="2"/>
  <c r="Q107" i="2"/>
  <c r="Q106" i="2" s="1"/>
  <c r="R107" i="2"/>
  <c r="R106" i="2" s="1"/>
  <c r="S107" i="2"/>
  <c r="S106" i="2" s="1"/>
  <c r="T107" i="2"/>
  <c r="T106" i="2" s="1"/>
  <c r="U107" i="2"/>
  <c r="U106" i="2" s="1"/>
  <c r="V107" i="2"/>
  <c r="V106" i="2" s="1"/>
  <c r="W107" i="2"/>
  <c r="W106" i="2" s="1"/>
  <c r="X107" i="2"/>
  <c r="X106" i="2" s="1"/>
  <c r="Y107" i="2"/>
  <c r="Y106" i="2" s="1"/>
  <c r="Z107" i="2"/>
  <c r="Z106" i="2" s="1"/>
  <c r="AA107" i="2"/>
  <c r="AA106" i="2" s="1"/>
  <c r="AB107" i="2"/>
  <c r="AB106" i="2" s="1"/>
  <c r="AC107" i="2"/>
  <c r="AC106" i="2" s="1"/>
  <c r="AD107" i="2"/>
  <c r="AD106" i="2" s="1"/>
  <c r="AE107" i="2"/>
  <c r="AE106" i="2" s="1"/>
  <c r="AF107" i="2"/>
  <c r="AF106" i="2" s="1"/>
  <c r="AG107" i="2"/>
  <c r="AG106" i="2" s="1"/>
  <c r="AH107" i="2"/>
  <c r="AH106" i="2" s="1"/>
  <c r="Q104" i="2"/>
  <c r="Q103" i="2" s="1"/>
  <c r="R104" i="2"/>
  <c r="R103" i="2" s="1"/>
  <c r="S104" i="2"/>
  <c r="S103" i="2" s="1"/>
  <c r="T104" i="2"/>
  <c r="T103" i="2" s="1"/>
  <c r="U104" i="2"/>
  <c r="U103" i="2" s="1"/>
  <c r="V104" i="2"/>
  <c r="V103" i="2" s="1"/>
  <c r="W104" i="2"/>
  <c r="W103" i="2" s="1"/>
  <c r="X104" i="2"/>
  <c r="X103" i="2" s="1"/>
  <c r="Y104" i="2"/>
  <c r="Y103" i="2" s="1"/>
  <c r="Z104" i="2"/>
  <c r="Z103" i="2" s="1"/>
  <c r="AA104" i="2"/>
  <c r="AA103" i="2" s="1"/>
  <c r="AB104" i="2"/>
  <c r="AB103" i="2" s="1"/>
  <c r="AC104" i="2"/>
  <c r="AC103" i="2" s="1"/>
  <c r="AD104" i="2"/>
  <c r="AD103" i="2" s="1"/>
  <c r="AE104" i="2"/>
  <c r="AE103" i="2" s="1"/>
  <c r="AF103" i="2"/>
  <c r="AG104" i="2"/>
  <c r="AG103" i="2" s="1"/>
  <c r="P103" i="2"/>
  <c r="Q94" i="2"/>
  <c r="R94" i="2"/>
  <c r="S94" i="2"/>
  <c r="T94" i="2"/>
  <c r="U94" i="2"/>
  <c r="V94" i="2"/>
  <c r="W94" i="2"/>
  <c r="X94" i="2"/>
  <c r="Y94" i="2"/>
  <c r="Z94" i="2"/>
  <c r="AA94" i="2"/>
  <c r="AB94" i="2"/>
  <c r="AC94" i="2"/>
  <c r="AD94" i="2"/>
  <c r="AE94" i="2"/>
  <c r="AG94" i="2"/>
  <c r="Q86" i="2"/>
  <c r="Q85" i="2" s="1"/>
  <c r="R86" i="2"/>
  <c r="R85" i="2" s="1"/>
  <c r="S86" i="2"/>
  <c r="S85" i="2" s="1"/>
  <c r="T86" i="2"/>
  <c r="T85" i="2" s="1"/>
  <c r="U86" i="2"/>
  <c r="U85" i="2" s="1"/>
  <c r="V86" i="2"/>
  <c r="V85" i="2" s="1"/>
  <c r="W86" i="2"/>
  <c r="W85" i="2" s="1"/>
  <c r="X86" i="2"/>
  <c r="X85" i="2" s="1"/>
  <c r="Y86" i="2"/>
  <c r="Y85" i="2" s="1"/>
  <c r="Z86" i="2"/>
  <c r="Z85" i="2" s="1"/>
  <c r="AA86" i="2"/>
  <c r="AA85" i="2" s="1"/>
  <c r="AB86" i="2"/>
  <c r="AB85" i="2" s="1"/>
  <c r="AC86" i="2"/>
  <c r="AC85" i="2" s="1"/>
  <c r="AD86" i="2"/>
  <c r="AD85" i="2" s="1"/>
  <c r="AE86" i="2"/>
  <c r="AE85" i="2" s="1"/>
  <c r="AF86" i="2"/>
  <c r="AF85" i="2" s="1"/>
  <c r="AG86" i="2"/>
  <c r="AG85" i="2" s="1"/>
  <c r="Q25" i="2"/>
  <c r="R25" i="2"/>
  <c r="U25" i="2"/>
  <c r="V25" i="2"/>
  <c r="W25" i="2"/>
  <c r="X25" i="2"/>
  <c r="Y25" i="2"/>
  <c r="Z25" i="2"/>
  <c r="AA25" i="2"/>
  <c r="AB25" i="2"/>
  <c r="AC25" i="2"/>
  <c r="AD25" i="2"/>
  <c r="AE25" i="2"/>
  <c r="AF25" i="2"/>
  <c r="AG25" i="2"/>
  <c r="S25" i="2"/>
  <c r="T25" i="2"/>
  <c r="Q22" i="2"/>
  <c r="R22" i="2"/>
  <c r="S22" i="2"/>
  <c r="T22" i="2"/>
  <c r="U22" i="2"/>
  <c r="V22" i="2"/>
  <c r="W22" i="2"/>
  <c r="X22" i="2"/>
  <c r="Y22" i="2"/>
  <c r="Z22" i="2"/>
  <c r="AA22" i="2"/>
  <c r="AB22" i="2"/>
  <c r="AC22" i="2"/>
  <c r="AD22" i="2"/>
  <c r="AE22" i="2"/>
  <c r="AF22" i="2"/>
  <c r="AG22" i="2"/>
  <c r="AH22" i="2"/>
  <c r="Q17" i="2"/>
  <c r="R17" i="2"/>
  <c r="S17" i="2"/>
  <c r="T17" i="2"/>
  <c r="U17" i="2"/>
  <c r="V17" i="2"/>
  <c r="W17" i="2"/>
  <c r="X17" i="2"/>
  <c r="Y17" i="2"/>
  <c r="Z17" i="2"/>
  <c r="AA17" i="2"/>
  <c r="AB17" i="2"/>
  <c r="AC17" i="2"/>
  <c r="AD17" i="2"/>
  <c r="AE17" i="2"/>
  <c r="AG17" i="2"/>
  <c r="Q14" i="2"/>
  <c r="R14" i="2"/>
  <c r="S14" i="2"/>
  <c r="T14" i="2"/>
  <c r="U14" i="2"/>
  <c r="V14" i="2"/>
  <c r="W14" i="2"/>
  <c r="X14" i="2"/>
  <c r="Y14" i="2"/>
  <c r="Z14" i="2"/>
  <c r="AA14" i="2"/>
  <c r="AB14" i="2"/>
  <c r="AC14" i="2"/>
  <c r="AD14" i="2"/>
  <c r="AE14" i="2"/>
  <c r="AG14" i="2"/>
  <c r="Q10" i="2"/>
  <c r="R10" i="2"/>
  <c r="S10" i="2"/>
  <c r="T10" i="2"/>
  <c r="U10" i="2"/>
  <c r="V10" i="2"/>
  <c r="W10" i="2"/>
  <c r="X10" i="2"/>
  <c r="Y10" i="2"/>
  <c r="Z10" i="2"/>
  <c r="AA10" i="2"/>
  <c r="AB10" i="2"/>
  <c r="AC10" i="2"/>
  <c r="AD10" i="2"/>
  <c r="AE10" i="2"/>
  <c r="AG10" i="2"/>
  <c r="AN14" i="2"/>
  <c r="P25" i="2"/>
  <c r="P22" i="2"/>
  <c r="P13" i="2" l="1"/>
  <c r="AH13" i="2"/>
  <c r="AH111" i="2"/>
  <c r="AN101" i="2"/>
  <c r="AN22" i="2"/>
  <c r="AH25" i="2"/>
  <c r="AN25" i="2" s="1"/>
  <c r="AN26" i="2"/>
  <c r="AH86" i="2"/>
  <c r="AH85" i="2" s="1"/>
  <c r="AN87" i="2"/>
  <c r="AN106" i="2"/>
  <c r="AN107" i="2"/>
  <c r="AN62" i="2"/>
  <c r="AN63" i="2"/>
  <c r="AH103" i="2"/>
  <c r="AN103" i="2" s="1"/>
  <c r="AN104" i="2"/>
  <c r="AN112" i="2"/>
  <c r="AH121" i="2"/>
  <c r="AN121" i="2" s="1"/>
  <c r="AN122" i="2"/>
  <c r="AN94" i="2"/>
  <c r="AN95" i="2"/>
  <c r="AN17" i="2"/>
  <c r="AN119" i="2"/>
  <c r="AN36" i="2"/>
  <c r="P29" i="2"/>
  <c r="AN29" i="2" s="1"/>
  <c r="AN30" i="2"/>
  <c r="AE111" i="2"/>
  <c r="AA111" i="2"/>
  <c r="W111" i="2"/>
  <c r="S111" i="2"/>
  <c r="AF111" i="2"/>
  <c r="AB111" i="2"/>
  <c r="X111" i="2"/>
  <c r="T111" i="2"/>
  <c r="W48" i="2"/>
  <c r="W34" i="2" s="1"/>
  <c r="Z48" i="2"/>
  <c r="Z34" i="2" s="1"/>
  <c r="R48" i="2"/>
  <c r="R34" i="2" s="1"/>
  <c r="AD111" i="2"/>
  <c r="V111" i="2"/>
  <c r="AG48" i="2"/>
  <c r="AG34" i="2" s="1"/>
  <c r="AC48" i="2"/>
  <c r="AC34" i="2" s="1"/>
  <c r="Y48" i="2"/>
  <c r="Y34" i="2" s="1"/>
  <c r="U48" i="2"/>
  <c r="U34" i="2" s="1"/>
  <c r="Q48" i="2"/>
  <c r="Q34" i="2" s="1"/>
  <c r="P111" i="2"/>
  <c r="AG111" i="2"/>
  <c r="AC111" i="2"/>
  <c r="Y111" i="2"/>
  <c r="U111" i="2"/>
  <c r="Q111" i="2"/>
  <c r="AB48" i="2"/>
  <c r="AB34" i="2" s="1"/>
  <c r="X48" i="2"/>
  <c r="X34" i="2" s="1"/>
  <c r="T48" i="2"/>
  <c r="T34" i="2" s="1"/>
  <c r="AA48" i="2"/>
  <c r="AA34" i="2" s="1"/>
  <c r="AE48" i="2"/>
  <c r="AE34" i="2" s="1"/>
  <c r="S48" i="2"/>
  <c r="S34" i="2" s="1"/>
  <c r="AD48" i="2"/>
  <c r="AD34" i="2" s="1"/>
  <c r="V48" i="2"/>
  <c r="V34" i="2" s="1"/>
  <c r="Z111" i="2"/>
  <c r="R111" i="2"/>
  <c r="X13" i="2"/>
  <c r="X9" i="2" s="1"/>
  <c r="AE13" i="2"/>
  <c r="AE9" i="2" s="1"/>
  <c r="AA13" i="2"/>
  <c r="AA9" i="2" s="1"/>
  <c r="W13" i="2"/>
  <c r="W9" i="2" s="1"/>
  <c r="S13" i="2"/>
  <c r="S9" i="2" s="1"/>
  <c r="AD13" i="2"/>
  <c r="AD9" i="2" s="1"/>
  <c r="Z13" i="2"/>
  <c r="Z9" i="2" s="1"/>
  <c r="V13" i="2"/>
  <c r="V9" i="2" s="1"/>
  <c r="R13" i="2"/>
  <c r="R9" i="2" s="1"/>
  <c r="AF13" i="2"/>
  <c r="AF9" i="2" s="1"/>
  <c r="AB13" i="2"/>
  <c r="AB9" i="2" s="1"/>
  <c r="T13" i="2"/>
  <c r="T9" i="2" s="1"/>
  <c r="AG13" i="2"/>
  <c r="AG9" i="2" s="1"/>
  <c r="AC13" i="2"/>
  <c r="AC9" i="2" s="1"/>
  <c r="Y13" i="2"/>
  <c r="Y9" i="2" s="1"/>
  <c r="U13" i="2"/>
  <c r="U9" i="2" s="1"/>
  <c r="Q13" i="2"/>
  <c r="Q9" i="2" s="1"/>
  <c r="P9" i="2" l="1"/>
  <c r="AN10" i="2"/>
  <c r="AN86" i="2"/>
  <c r="AN111" i="2"/>
  <c r="AN35" i="2"/>
  <c r="AN100" i="2"/>
  <c r="AH9" i="2"/>
  <c r="AN13" i="2"/>
  <c r="AN34" i="2" l="1"/>
  <c r="AN90" i="2"/>
  <c r="AN9" i="2"/>
  <c r="AN85" i="2" l="1"/>
</calcChain>
</file>

<file path=xl/sharedStrings.xml><?xml version="1.0" encoding="utf-8"?>
<sst xmlns="http://schemas.openxmlformats.org/spreadsheetml/2006/main" count="696" uniqueCount="247">
  <si>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</si>
  <si>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</si>
  <si>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</si>
  <si>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</si>
  <si>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</si>
  <si>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</si>
  <si>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</si>
  <si>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</si>
  <si>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</si>
  <si>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</si>
  <si>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</si>
  <si>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</si>
  <si>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</si>
  <si>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</si>
  <si>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0120120030</t>
  </si>
  <si>
    <t xml:space="preserve">        Подпрограмма 2 "Культура города Кола"</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</si>
  <si>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</si>
  <si>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</si>
  <si>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</si>
  <si>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0120271100</t>
  </si>
  <si>
    <t>01202S1100</t>
  </si>
  <si>
    <t>0120313060</t>
  </si>
  <si>
    <t xml:space="preserve">    Обеспечение деятельности МБУК "Музей истории города Колы"</t>
  </si>
  <si>
    <t>0120320090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</si>
  <si>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</si>
  <si>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</si>
  <si>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</si>
  <si>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</si>
  <si>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</si>
  <si>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</si>
  <si>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</si>
  <si>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</si>
  <si>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</si>
  <si>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</si>
  <si>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</si>
  <si>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</si>
  <si>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0310175590</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</si>
  <si>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</si>
  <si>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</si>
  <si>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</si>
  <si>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</si>
  <si>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</si>
  <si>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</si>
  <si>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</si>
  <si>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</si>
  <si>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</si>
  <si>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Подпрограмма 5 "Содержание и ремонт многоквартирных домов в городе Кола"</t>
  </si>
  <si>
    <t>0350120340</t>
  </si>
  <si>
    <t>0350170850</t>
  </si>
  <si>
    <t xml:space="preserve">    Расходы бюджета г. Колы на оплату взносов на капитальный ремонт за муниципальный жилой фонд</t>
  </si>
  <si>
    <t>03501S0850</t>
  </si>
  <si>
    <t xml:space="preserve">      Муниципальная программа 4 "Обеспечение эффективного функционирования городского хозяйства"</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</si>
  <si>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</si>
  <si>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</si>
  <si>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</si>
  <si>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</si>
  <si>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</si>
  <si>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</si>
  <si>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</si>
  <si>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</si>
  <si>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</si>
  <si>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</si>
  <si>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</si>
  <si>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</si>
  <si>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</si>
  <si>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</si>
  <si>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</si>
  <si>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</si>
  <si>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</si>
  <si>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</si>
  <si>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</si>
  <si>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</si>
  <si>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</si>
  <si>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</si>
  <si>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Реализации мероприятий по обеспечению жильем молодых семей</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</si>
  <si>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</si>
  <si>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</si>
  <si>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</si>
  <si>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</si>
  <si>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</si>
  <si>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</si>
  <si>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</si>
  <si>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</si>
  <si>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</si>
  <si>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</si>
  <si>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</si>
  <si>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</si>
  <si>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</si>
  <si>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</si>
  <si>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</si>
  <si>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</si>
  <si>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0900170570</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</si>
  <si>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</si>
  <si>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</si>
  <si>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</si>
  <si>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0900220610</t>
  </si>
  <si>
    <t xml:space="preserve">          Основное мероприятие 2. Разработка и корректировка градостроительной документации</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</si>
  <si>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</si>
  <si>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</si>
  <si>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</si>
  <si>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</si>
  <si>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</si>
  <si>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</si>
  <si>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</si>
  <si>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</si>
  <si>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</si>
  <si>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</si>
  <si>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</si>
  <si>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</si>
  <si>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</si>
  <si>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</si>
  <si>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</si>
  <si>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</si>
  <si>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</si>
  <si>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</si>
  <si>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</si>
  <si>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</si>
  <si>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</si>
  <si>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</si>
  <si>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</si>
  <si>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</si>
  <si>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</si>
  <si>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</si>
  <si>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</si>
  <si>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</si>
  <si>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0350000000</t>
  </si>
  <si>
    <t>0350100000</t>
  </si>
  <si>
    <t>0420100000</t>
  </si>
  <si>
    <t>0430100000</t>
  </si>
  <si>
    <t>0430000000</t>
  </si>
  <si>
    <t>0500100000</t>
  </si>
  <si>
    <t>0600100000</t>
  </si>
  <si>
    <t>0800000000</t>
  </si>
  <si>
    <t>0800100000</t>
  </si>
  <si>
    <t>0900100000</t>
  </si>
  <si>
    <t>0900200000</t>
  </si>
  <si>
    <t>1000100000</t>
  </si>
  <si>
    <t>0700100000</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</si>
  <si>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</si>
  <si>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</si>
  <si>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</si>
  <si>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</si>
  <si>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</si>
  <si>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</si>
  <si>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</si>
  <si>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</si>
  <si>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</si>
  <si>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</si>
  <si>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</si>
  <si>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</si>
  <si>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Сводная бюджетная роспись</t>
  </si>
  <si>
    <t>0310120111</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</si>
  <si>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</si>
  <si>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</si>
  <si>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</si>
  <si>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</si>
  <si>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</si>
  <si>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</si>
  <si>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06001L4970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</si>
  <si>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</si>
  <si>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</si>
  <si>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Разработка и корректировка градостроительной документации</t>
  </si>
  <si>
    <t>0350170951</t>
  </si>
  <si>
    <t>0350170952</t>
  </si>
  <si>
    <t>0350170954</t>
  </si>
  <si>
    <t>0350170955</t>
  </si>
  <si>
    <t>0350170956</t>
  </si>
  <si>
    <t>03501S0953</t>
  </si>
  <si>
    <t>03501S0954</t>
  </si>
  <si>
    <t>0120300000</t>
  </si>
  <si>
    <t>0320149100</t>
  </si>
  <si>
    <t>0900000000</t>
  </si>
  <si>
    <t xml:space="preserve">Приложение №  4 			
к пояснительной записке к отчёту об исполнении  бюджета города Колы за                  1 квартал 2024 года
			</t>
  </si>
  <si>
    <t xml:space="preserve">Отчёт о ходе выполнения муниципальных программ города Колы </t>
  </si>
  <si>
    <t>на 01.04.2024 года</t>
  </si>
  <si>
    <t>Исполнено на 01.04.2024</t>
  </si>
  <si>
    <t>0120160020</t>
  </si>
  <si>
    <t>0200170810</t>
  </si>
  <si>
    <t>Субсидии из областного бюджета местным бюджетам на реализацию мероприятий, направленных на ликвидацию накопленного экологического ущерба</t>
  </si>
  <si>
    <t>02001S0810</t>
  </si>
  <si>
    <t>Расходы бюджета города Колы на реализацию мероприятий, направленных на ликвидацию накопленного экологического ущерба</t>
  </si>
  <si>
    <t>Субвенции из областного бюджета местным бюджетам на осуществление деятельности по отлову и содержанию животных без владельцев</t>
  </si>
  <si>
    <t xml:space="preserve">   Выполнение работ по оценке технического состояния ровности асфальтобетонного покрытия после проведения ремонтных работ</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</si>
  <si>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</si>
  <si>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</si>
  <si>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</si>
  <si>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</si>
  <si>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</si>
  <si>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</si>
  <si>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</si>
  <si>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0350170953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</si>
  <si>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</si>
  <si>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</si>
  <si>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</si>
  <si>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</si>
  <si>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</si>
  <si>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</si>
  <si>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</si>
  <si>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</si>
  <si>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03501S0950</t>
  </si>
  <si>
    <t xml:space="preserve">    Расходы бюждета города Колы на реализацию инициативных проектов</t>
  </si>
  <si>
    <t>03501S0951</t>
  </si>
  <si>
    <t>Расходы бюждета города Колы на реализацию инициативных проектов (Ремонт подъездов и входных групп дома № 28 по пр. Миронова в г. Кола)</t>
  </si>
  <si>
    <t>03501S0952</t>
  </si>
  <si>
    <t xml:space="preserve">   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</si>
  <si>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</si>
  <si>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</si>
  <si>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03501S0955</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</si>
  <si>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</si>
  <si>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03501S0956</t>
  </si>
  <si>
    <t xml:space="preserve"> Расходы бюждета города Колы на реализацию инициативных проектов (Ремонт подъездов и входных групп дома № 4 по ул. Кривошеева в г. Кола)</t>
  </si>
  <si>
    <t>03501S0957</t>
  </si>
  <si>
    <t xml:space="preserve"> Расходы бюждета города Колы на реализацию инициативных проектов (Ремонт подъезда и входной группы г. Кола, ул. Миронова, д.22)</t>
  </si>
  <si>
    <t>03501S0958</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</si>
  <si>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</si>
  <si>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0310200000</t>
  </si>
  <si>
    <t xml:space="preserve">           Основное мероприятие 2. Приобретение коммунальной техники</t>
  </si>
  <si>
    <t>0310273160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</si>
  <si>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</si>
  <si>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</si>
  <si>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03102S3160</t>
  </si>
  <si>
    <t>0310120150</t>
  </si>
  <si>
    <t>Санитарное содержание и ремонт городских объектов</t>
  </si>
  <si>
    <t>0310120151</t>
  </si>
  <si>
    <t>Создание и эксплуатация единой автоматизированной системы для обеспечения сохранности объектов благоустройства города Колы</t>
  </si>
  <si>
    <t>0310120160</t>
  </si>
  <si>
    <t>Содержание мест захоронения, организация ритуальных услуг</t>
  </si>
  <si>
    <t>0310120180</t>
  </si>
  <si>
    <t>Расходы на уличное освещение</t>
  </si>
  <si>
    <t>0310121150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</si>
  <si>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</si>
  <si>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0340000000</t>
  </si>
  <si>
    <t xml:space="preserve">       Подпрограмма 4 "Формирование современной городской среды"</t>
  </si>
  <si>
    <t>034F271210</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</si>
  <si>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</si>
  <si>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</si>
  <si>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</si>
  <si>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034F200000</t>
  </si>
  <si>
    <t xml:space="preserve">           Региональный проект "Формирование комфортной городской среды"</t>
  </si>
  <si>
    <t>0420000000</t>
  </si>
  <si>
    <t xml:space="preserve">    Текущий ремонт муниципального жилищного фонда (жилых домов, квартир, комнат, нежилых помещений)</t>
  </si>
  <si>
    <t>0800200000</t>
  </si>
  <si>
    <t xml:space="preserve">          Основное мероприятие 2: Управление муниципальным долгом муниципального образования городское поселение Кола Кольского района</t>
  </si>
  <si>
    <t>0800220551</t>
  </si>
  <si>
    <t xml:space="preserve">    Процентные платежи по муниципальному долгу города Колы</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</si>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</sst>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2"/>
      <color rgb="FF000000"/>
      <name val="Times New Roman"/>
      <family val="1"/>
      <charset val="204"/>
    </font>
    <font>
      <b/>
      <i/>
      <sz val="10"/>
      <name val="Times New Roman"/>
      <family val="1"/>
      <charset val="204"/>
    </font>
    <font>
      <i/>
      <sz val="9"/>
      <color rgb="FF000000"/>
      <name val="Times New Roman"/>
      <family val="1"/>
      <charset val="204"/>
    </font>
  </fonts>
  <fills count="10">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84">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18"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18" fillId="5" borderId="2" xfId="9" applyNumberFormat="1" applyFont="1" applyFill="1" applyAlignment="1" applyProtection="1">
      <alignment horizontal="center" vertical="top" shrinkToFit="1"/>
    </xf>
    <xf numFmtId="49" fontId="7" fillId="6" borderId="2" xfId="8" applyNumberFormat="1" applyFont="1" applyFill="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164" fontId="7" fillId="0" borderId="2" xfId="7" applyNumberFormat="1" applyFont="1" applyFill="1" applyAlignment="1" applyProtection="1">
      <alignment horizontal="left" vertical="top" wrapText="1"/>
    </xf>
    <xf numFmtId="49" fontId="10" fillId="0" borderId="3" xfId="8" applyNumberFormat="1" applyFont="1" applyFill="1" applyBorder="1" applyAlignment="1" applyProtection="1">
      <alignment horizontal="center" vertical="top" shrinkToFit="1"/>
    </xf>
    <xf numFmtId="164" fontId="2" fillId="0" borderId="1" xfId="4" applyNumberFormat="1" applyProtection="1">
      <alignment horizontal="center"/>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11" fillId="7" borderId="3" xfId="7" applyNumberFormat="1" applyFont="1" applyFill="1" applyBorder="1" applyAlignment="1" applyProtection="1">
      <alignment horizontal="left" vertical="top" wrapText="1"/>
    </xf>
    <xf numFmtId="164" fontId="12" fillId="7" borderId="3" xfId="0" applyNumberFormat="1" applyFont="1" applyFill="1" applyBorder="1" applyAlignment="1" applyProtection="1">
      <alignment horizontal="center"/>
      <protection locked="0"/>
    </xf>
    <xf numFmtId="164" fontId="11" fillId="7" borderId="3" xfId="9" applyNumberFormat="1" applyFont="1" applyFill="1" applyBorder="1" applyAlignment="1" applyProtection="1">
      <alignment horizontal="center" vertical="top" shrinkToFit="1"/>
    </xf>
    <xf numFmtId="164" fontId="11" fillId="7" borderId="6" xfId="10" applyNumberFormat="1" applyFont="1" applyFill="1" applyBorder="1" applyAlignment="1" applyProtection="1">
      <alignment horizontal="center" vertical="top" shrinkToFit="1"/>
    </xf>
    <xf numFmtId="164" fontId="9" fillId="8" borderId="2" xfId="9" applyNumberFormat="1" applyFont="1" applyFill="1" applyAlignment="1" applyProtection="1">
      <alignment horizontal="center" vertical="top" shrinkToFit="1"/>
    </xf>
    <xf numFmtId="164" fontId="7" fillId="8" borderId="2" xfId="9" applyNumberFormat="1" applyFont="1" applyFill="1" applyAlignment="1" applyProtection="1">
      <alignment horizontal="center" vertical="top" shrinkToFit="1"/>
    </xf>
    <xf numFmtId="164" fontId="9" fillId="8" borderId="3" xfId="9" applyNumberFormat="1" applyFont="1" applyFill="1" applyBorder="1" applyAlignment="1" applyProtection="1">
      <alignment horizontal="center" vertical="top" shrinkToFit="1"/>
    </xf>
    <xf numFmtId="164" fontId="10" fillId="8" borderId="2" xfId="9" applyNumberFormat="1" applyFont="1" applyFill="1" applyAlignment="1" applyProtection="1">
      <alignment horizontal="center" vertical="top" shrinkToFit="1"/>
    </xf>
    <xf numFmtId="164" fontId="10" fillId="8" borderId="3" xfId="9" applyNumberFormat="1" applyFont="1" applyFill="1" applyBorder="1" applyAlignment="1" applyProtection="1">
      <alignment horizontal="center" vertical="top" shrinkToFit="1"/>
    </xf>
    <xf numFmtId="164" fontId="11" fillId="8" borderId="2" xfId="9" applyNumberFormat="1" applyFont="1" applyFill="1" applyAlignment="1" applyProtection="1">
      <alignment horizontal="center" vertical="top" shrinkToFit="1"/>
    </xf>
    <xf numFmtId="164" fontId="10" fillId="8" borderId="5" xfId="9" applyNumberFormat="1" applyFont="1" applyFill="1" applyBorder="1" applyAlignment="1" applyProtection="1">
      <alignment horizontal="center" vertical="top" shrinkToFit="1"/>
    </xf>
    <xf numFmtId="164" fontId="9" fillId="8" borderId="2" xfId="8" applyNumberFormat="1" applyFont="1" applyFill="1" applyAlignment="1" applyProtection="1">
      <alignment horizontal="center" vertical="top" shrinkToFit="1"/>
    </xf>
    <xf numFmtId="49" fontId="10" fillId="0" borderId="2" xfId="8" applyNumberFormat="1" applyFont="1" applyFill="1" applyAlignment="1" applyProtection="1">
      <alignment horizontal="center" vertical="top" shrinkToFit="1"/>
    </xf>
    <xf numFmtId="164" fontId="10" fillId="6" borderId="2" xfId="9" applyNumberFormat="1" applyFont="1" applyFill="1" applyAlignment="1" applyProtection="1">
      <alignment horizontal="center" vertical="top" shrinkToFit="1"/>
    </xf>
    <xf numFmtId="164" fontId="7" fillId="6" borderId="5" xfId="9" applyNumberFormat="1" applyFont="1" applyFill="1" applyBorder="1" applyAlignment="1" applyProtection="1">
      <alignment horizontal="center" vertical="top" shrinkToFit="1"/>
    </xf>
    <xf numFmtId="164" fontId="7" fillId="6" borderId="3" xfId="9" applyNumberFormat="1" applyFont="1" applyFill="1" applyBorder="1" applyAlignment="1" applyProtection="1">
      <alignment horizontal="center" vertical="top" shrinkToFit="1"/>
    </xf>
    <xf numFmtId="49" fontId="11" fillId="5" borderId="6" xfId="8" applyNumberFormat="1" applyFont="1" applyFill="1" applyBorder="1" applyAlignment="1" applyProtection="1">
      <alignment horizontal="center" vertical="top" shrinkToFit="1"/>
    </xf>
    <xf numFmtId="49" fontId="11" fillId="0" borderId="2" xfId="8" applyNumberFormat="1" applyFont="1" applyFill="1" applyAlignment="1" applyProtection="1">
      <alignment horizontal="center" vertical="top" shrinkToFit="1"/>
    </xf>
    <xf numFmtId="49" fontId="9" fillId="0" borderId="5" xfId="8" applyNumberFormat="1" applyFont="1" applyFill="1" applyBorder="1" applyAlignment="1" applyProtection="1">
      <alignment horizontal="center" vertical="top" shrinkToFit="1"/>
    </xf>
    <xf numFmtId="49" fontId="7" fillId="0" borderId="2" xfId="8" applyNumberFormat="1" applyFont="1" applyFill="1" applyAlignment="1" applyProtection="1">
      <alignment horizontal="center" vertical="top" shrinkToFit="1"/>
    </xf>
    <xf numFmtId="49" fontId="11" fillId="5" borderId="2" xfId="8" applyNumberFormat="1" applyFont="1" applyFill="1" applyAlignment="1" applyProtection="1">
      <alignment horizontal="center" vertical="top" shrinkToFit="1"/>
    </xf>
    <xf numFmtId="49" fontId="10" fillId="0" borderId="5" xfId="8" applyNumberFormat="1" applyFont="1" applyFill="1" applyBorder="1" applyAlignment="1" applyProtection="1">
      <alignment horizontal="center" vertical="top" shrinkToFit="1"/>
    </xf>
    <xf numFmtId="49" fontId="7" fillId="0" borderId="3" xfId="8" applyNumberFormat="1" applyFont="1" applyFill="1" applyBorder="1" applyAlignment="1" applyProtection="1">
      <alignment horizontal="center" vertical="top" shrinkToFit="1"/>
    </xf>
    <xf numFmtId="49" fontId="7" fillId="0" borderId="7" xfId="8" applyNumberFormat="1" applyFont="1" applyFill="1" applyBorder="1" applyAlignment="1" applyProtection="1">
      <alignment horizontal="center" vertical="top" shrinkToFit="1"/>
    </xf>
    <xf numFmtId="49" fontId="9" fillId="0" borderId="8" xfId="8" applyNumberFormat="1" applyFont="1" applyFill="1" applyBorder="1" applyAlignment="1" applyProtection="1">
      <alignment horizontal="center" vertical="top" shrinkToFit="1"/>
    </xf>
    <xf numFmtId="49" fontId="11" fillId="5" borderId="5" xfId="8" applyNumberFormat="1" applyFont="1" applyFill="1" applyBorder="1" applyAlignment="1" applyProtection="1">
      <alignment horizontal="center" vertical="top" shrinkToFit="1"/>
    </xf>
    <xf numFmtId="164" fontId="9" fillId="6" borderId="3" xfId="9" applyNumberFormat="1" applyFont="1" applyFill="1" applyBorder="1" applyAlignment="1" applyProtection="1">
      <alignment horizontal="center" vertical="top" shrinkToFit="1"/>
    </xf>
    <xf numFmtId="164" fontId="9" fillId="6" borderId="6" xfId="9" applyNumberFormat="1" applyFont="1" applyFill="1" applyBorder="1" applyAlignment="1" applyProtection="1">
      <alignment horizontal="center" vertical="top" shrinkToFit="1"/>
    </xf>
    <xf numFmtId="164" fontId="10" fillId="6" borderId="3" xfId="9" applyNumberFormat="1" applyFont="1" applyFill="1" applyBorder="1" applyAlignment="1" applyProtection="1">
      <alignment horizontal="center" vertical="top" shrinkToFit="1"/>
    </xf>
    <xf numFmtId="164" fontId="11" fillId="6" borderId="2" xfId="9" applyNumberFormat="1" applyFont="1" applyFill="1" applyAlignment="1" applyProtection="1">
      <alignment horizontal="center" vertical="top" shrinkToFit="1"/>
    </xf>
    <xf numFmtId="164" fontId="7" fillId="6" borderId="7" xfId="9" applyNumberFormat="1" applyFont="1" applyFill="1" applyBorder="1" applyAlignment="1" applyProtection="1">
      <alignment horizontal="center" vertical="top" shrinkToFit="1"/>
    </xf>
    <xf numFmtId="164" fontId="9" fillId="8" borderId="3" xfId="8" applyNumberFormat="1" applyFont="1" applyFill="1" applyBorder="1" applyAlignment="1" applyProtection="1">
      <alignment horizontal="center" vertical="top" shrinkToFit="1"/>
    </xf>
    <xf numFmtId="164" fontId="8" fillId="8" borderId="3" xfId="0" applyNumberFormat="1" applyFont="1" applyFill="1" applyBorder="1" applyAlignment="1" applyProtection="1">
      <alignment horizontal="center"/>
      <protection locked="0"/>
    </xf>
    <xf numFmtId="49" fontId="9" fillId="6" borderId="3" xfId="8" applyNumberFormat="1" applyFont="1" applyFill="1" applyBorder="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9" fillId="6" borderId="3" xfId="7" applyNumberFormat="1" applyFont="1" applyFill="1" applyBorder="1" applyAlignment="1" applyProtection="1">
      <alignment horizontal="left" vertical="top" wrapText="1"/>
    </xf>
    <xf numFmtId="164" fontId="9" fillId="9" borderId="3" xfId="8" applyNumberFormat="1" applyFont="1" applyFill="1" applyBorder="1" applyAlignment="1" applyProtection="1">
      <alignment horizontal="center" vertical="top" shrinkToFit="1"/>
    </xf>
    <xf numFmtId="164" fontId="8" fillId="9" borderId="3" xfId="0" applyNumberFormat="1" applyFont="1" applyFill="1" applyBorder="1" applyAlignment="1" applyProtection="1">
      <alignment horizontal="center"/>
      <protection locked="0"/>
    </xf>
    <xf numFmtId="164" fontId="9" fillId="9" borderId="3" xfId="9" applyNumberFormat="1" applyFont="1" applyFill="1" applyBorder="1" applyAlignment="1" applyProtection="1">
      <alignment horizontal="center" vertical="top" shrinkToFit="1"/>
    </xf>
    <xf numFmtId="164" fontId="10" fillId="6" borderId="5" xfId="9" applyNumberFormat="1" applyFont="1" applyFill="1" applyBorder="1" applyAlignment="1" applyProtection="1">
      <alignment horizontal="center" vertical="top" shrinkToFit="1"/>
    </xf>
    <xf numFmtId="164" fontId="9" fillId="6" borderId="8" xfId="9" applyNumberFormat="1" applyFont="1" applyFill="1" applyBorder="1" applyAlignment="1" applyProtection="1">
      <alignment horizontal="center" vertical="top" shrinkToFit="1"/>
    </xf>
    <xf numFmtId="49" fontId="9" fillId="6" borderId="6" xfId="8" applyNumberFormat="1" applyFont="1" applyFill="1" applyBorder="1" applyAlignment="1" applyProtection="1">
      <alignment horizontal="center" vertical="top" shrinkToFit="1"/>
    </xf>
    <xf numFmtId="164" fontId="9" fillId="6" borderId="6" xfId="7" applyNumberFormat="1" applyFont="1" applyFill="1" applyBorder="1" applyAlignment="1" applyProtection="1">
      <alignment horizontal="left" vertical="top" wrapText="1"/>
    </xf>
    <xf numFmtId="164" fontId="8" fillId="8" borderId="0" xfId="0" applyNumberFormat="1" applyFont="1" applyFill="1" applyAlignment="1" applyProtection="1">
      <alignment horizontal="center"/>
      <protection locked="0"/>
    </xf>
    <xf numFmtId="164" fontId="18" fillId="6" borderId="2" xfId="9" applyNumberFormat="1" applyFont="1" applyFill="1" applyAlignment="1" applyProtection="1">
      <alignment horizontal="center" vertical="top" shrinkToFit="1"/>
    </xf>
    <xf numFmtId="164" fontId="10" fillId="8" borderId="2" xfId="8" applyNumberFormat="1" applyFont="1" applyFill="1" applyAlignment="1" applyProtection="1">
      <alignment horizontal="center" vertical="top" shrinkToFit="1"/>
    </xf>
    <xf numFmtId="164" fontId="13" fillId="8" borderId="0" xfId="0" applyNumberFormat="1" applyFont="1" applyFill="1" applyAlignment="1" applyProtection="1">
      <alignment horizontal="center"/>
      <protection locked="0"/>
    </xf>
    <xf numFmtId="164" fontId="10" fillId="6" borderId="2" xfId="7" applyNumberFormat="1" applyFont="1" applyFill="1" applyAlignment="1" applyProtection="1">
      <alignment horizontal="left" vertical="top" wrapText="1"/>
    </xf>
    <xf numFmtId="164" fontId="18" fillId="6" borderId="6" xfId="10" applyNumberFormat="1" applyFont="1" applyFill="1" applyBorder="1" applyAlignment="1" applyProtection="1">
      <alignment horizontal="center" vertical="top" shrinkToFit="1"/>
    </xf>
    <xf numFmtId="49" fontId="10" fillId="6" borderId="2" xfId="8" applyNumberFormat="1" applyFont="1" applyFill="1" applyAlignment="1" applyProtection="1">
      <alignment horizontal="center" vertical="top" shrinkToFit="1"/>
    </xf>
    <xf numFmtId="164" fontId="11" fillId="8" borderId="2" xfId="8" applyNumberFormat="1" applyFont="1" applyFill="1" applyAlignment="1" applyProtection="1">
      <alignment horizontal="center" vertical="top" shrinkToFit="1"/>
    </xf>
    <xf numFmtId="164" fontId="12" fillId="8" borderId="0" xfId="0" applyNumberFormat="1" applyFont="1" applyFill="1" applyAlignment="1" applyProtection="1">
      <alignment horizontal="center"/>
      <protection locked="0"/>
    </xf>
    <xf numFmtId="164" fontId="10" fillId="8" borderId="5" xfId="8" applyNumberFormat="1" applyFont="1" applyFill="1" applyBorder="1" applyAlignment="1" applyProtection="1">
      <alignment horizontal="center" vertical="top" shrinkToFit="1"/>
    </xf>
    <xf numFmtId="164" fontId="13" fillId="8" borderId="1" xfId="0" applyNumberFormat="1" applyFont="1" applyFill="1" applyBorder="1" applyAlignment="1" applyProtection="1">
      <alignment horizontal="center"/>
      <protection locked="0"/>
    </xf>
    <xf numFmtId="49" fontId="11" fillId="6" borderId="2" xfId="8" applyNumberFormat="1" applyFont="1" applyFill="1" applyAlignment="1" applyProtection="1">
      <alignment horizontal="center" vertical="top" shrinkToFit="1"/>
    </xf>
    <xf numFmtId="49" fontId="10" fillId="6" borderId="5" xfId="8" applyNumberFormat="1" applyFont="1" applyFill="1" applyBorder="1" applyAlignment="1" applyProtection="1">
      <alignment horizontal="center" vertical="top" shrinkToFit="1"/>
    </xf>
    <xf numFmtId="164" fontId="11" fillId="6" borderId="2" xfId="7" applyNumberFormat="1" applyFont="1" applyFill="1" applyAlignment="1" applyProtection="1">
      <alignment horizontal="left" vertical="top" wrapText="1"/>
    </xf>
    <xf numFmtId="164" fontId="10" fillId="6" borderId="5" xfId="7" applyNumberFormat="1" applyFont="1" applyFill="1" applyBorder="1" applyAlignment="1" applyProtection="1">
      <alignment horizontal="left" vertical="top" wrapText="1"/>
    </xf>
    <xf numFmtId="49" fontId="10" fillId="6" borderId="6" xfId="8" applyNumberFormat="1" applyFont="1" applyFill="1" applyBorder="1" applyAlignment="1" applyProtection="1">
      <alignment horizontal="center" vertical="top" shrinkToFit="1"/>
    </xf>
    <xf numFmtId="164" fontId="10" fillId="6" borderId="6" xfId="7" applyNumberFormat="1" applyFont="1" applyFill="1" applyBorder="1" applyAlignment="1" applyProtection="1">
      <alignment horizontal="left" vertical="top" wrapText="1"/>
    </xf>
    <xf numFmtId="164" fontId="10" fillId="6" borderId="6" xfId="9" applyNumberFormat="1" applyFont="1" applyFill="1" applyBorder="1" applyAlignment="1" applyProtection="1">
      <alignment horizontal="center" vertical="top" shrinkToFit="1"/>
    </xf>
    <xf numFmtId="49" fontId="10" fillId="6" borderId="3" xfId="8" applyNumberFormat="1" applyFont="1" applyFill="1" applyBorder="1" applyAlignment="1" applyProtection="1">
      <alignment horizontal="center" vertical="top" shrinkToFit="1"/>
    </xf>
    <xf numFmtId="164" fontId="10" fillId="6" borderId="3" xfId="7" applyNumberFormat="1" applyFont="1" applyFill="1" applyBorder="1" applyAlignment="1" applyProtection="1">
      <alignment horizontal="left" vertical="top" wrapTex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17" fillId="0" borderId="1" xfId="3" applyNumberFormat="1" applyFont="1" applyProtection="1">
      <alignment horizontal="center" wrapText="1"/>
    </xf>
    <xf numFmtId="164" fontId="17"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19" fillId="0" borderId="1" xfId="5" applyNumberFormat="1" applyFont="1" applyProtection="1">
      <alignment horizontal="right"/>
    </xf>
    <xf numFmtId="164" fontId="19" fillId="0" borderId="1" xfId="5" applyNumberFormat="1" applyFont="1">
      <alignment horizontal="right"/>
    </xf>
    <xf numFmtId="164" fontId="9" fillId="0" borderId="1" xfId="2" applyNumberFormat="1" applyFont="1" applyFill="1" applyAlignment="1" applyProtection="1">
      <alignment horizontal="righ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37"/>
  <sheetViews>
    <sheetView showGridLines="0" tabSelected="1" topLeftCell="B1" zoomScaleNormal="100" zoomScaleSheetLayoutView="100" workbookViewId="0">
      <pane xSplit="43" ySplit="8" topLeftCell="AS114" activePane="bottomRight" state="frozen"/>
      <selection activeCell="B1" sqref="B1"/>
      <selection pane="topRight" activeCell="AS1" sqref="AS1"/>
      <selection pane="bottomLeft" activeCell="B9" sqref="B9"/>
      <selection pane="bottomRight" activeCell="C118" sqref="C118"/>
    </sheetView>
  </sheetViews>
  <sheetFormatPr defaultRowHeight="15" outlineLevelRow="3" x14ac:dyDescent="0.25"/>
  <cols>
    <col min="1" max="1" width="0" style="5" hidden="1" customWidth="1"/>
    <col min="2" max="2" width="20.85546875" style="1" customWidth="1"/>
    <col min="3" max="3" width="41.85546875" style="56" customWidth="1"/>
    <col min="4" max="5" width="0" style="1" hidden="1" customWidth="1"/>
    <col min="6" max="6" width="10.7109375" style="1" hidden="1" customWidth="1"/>
    <col min="7" max="15" width="0" style="1" hidden="1" customWidth="1"/>
    <col min="16" max="16" width="18.42578125" style="1" customWidth="1"/>
    <col min="17" max="24" width="0" style="1" hidden="1" customWidth="1"/>
    <col min="25" max="25" width="11.7109375" style="1" hidden="1" customWidth="1"/>
    <col min="26" max="31" width="0" style="1" hidden="1" customWidth="1"/>
    <col min="32" max="32" width="18.7109375" style="1" customWidth="1"/>
    <col min="33" max="33" width="0" style="1" hidden="1" customWidth="1"/>
    <col min="34" max="34" width="18.28515625" style="1" customWidth="1"/>
    <col min="35" max="37" width="0" style="1" hidden="1" customWidth="1"/>
    <col min="38" max="38" width="11.7109375" style="1" hidden="1" customWidth="1"/>
    <col min="39" max="39" width="14.7109375" style="1" hidden="1" customWidth="1"/>
    <col min="40" max="40" width="14.7109375" style="1" customWidth="1"/>
    <col min="41" max="42" width="11.7109375" style="5" hidden="1" customWidth="1"/>
    <col min="43" max="43" width="0" style="5" hidden="1" customWidth="1"/>
    <col min="44" max="44" width="9.140625" style="5" hidden="1" customWidth="1"/>
    <col min="45" max="16384" width="9.140625" style="5"/>
  </cols>
  <sheetData>
    <row r="1" spans="2:44" ht="71.25" customHeight="1" x14ac:dyDescent="0.25">
      <c r="C1" s="175"/>
      <c r="D1" s="176"/>
      <c r="E1" s="176"/>
      <c r="F1" s="176"/>
      <c r="G1" s="176"/>
      <c r="H1" s="176"/>
      <c r="I1" s="176"/>
      <c r="J1" s="176"/>
      <c r="K1" s="176"/>
      <c r="L1" s="176"/>
      <c r="M1" s="176"/>
      <c r="N1" s="176"/>
      <c r="O1" s="176"/>
      <c r="P1" s="176"/>
      <c r="Q1" s="2"/>
      <c r="R1" s="3"/>
      <c r="S1" s="3"/>
      <c r="T1" s="3"/>
      <c r="U1" s="3"/>
      <c r="V1" s="3"/>
      <c r="W1" s="3"/>
      <c r="X1" s="3"/>
      <c r="Y1" s="3"/>
      <c r="Z1" s="3"/>
      <c r="AA1" s="3"/>
      <c r="AB1" s="3"/>
      <c r="AC1" s="3"/>
      <c r="AD1" s="3"/>
      <c r="AE1" s="3"/>
      <c r="AF1" s="3"/>
      <c r="AG1" s="3"/>
      <c r="AH1" s="183" t="s">
        <v>172</v>
      </c>
      <c r="AI1" s="183"/>
      <c r="AJ1" s="183"/>
      <c r="AK1" s="183"/>
      <c r="AL1" s="183"/>
      <c r="AM1" s="183"/>
      <c r="AN1" s="183"/>
      <c r="AO1" s="4"/>
      <c r="AP1" s="4"/>
      <c r="AQ1" s="4"/>
      <c r="AR1" s="4"/>
    </row>
    <row r="2" spans="2:44" x14ac:dyDescent="0.25">
      <c r="C2" s="175"/>
      <c r="D2" s="176"/>
      <c r="E2" s="176"/>
      <c r="F2" s="176"/>
      <c r="G2" s="176"/>
      <c r="H2" s="176"/>
      <c r="I2" s="176"/>
      <c r="J2" s="176"/>
      <c r="K2" s="176"/>
      <c r="L2" s="176"/>
      <c r="M2" s="176"/>
      <c r="N2" s="176"/>
      <c r="O2" s="176"/>
      <c r="P2" s="176"/>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75" x14ac:dyDescent="0.25">
      <c r="C3" s="177" t="s">
        <v>173</v>
      </c>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6"/>
      <c r="AQ3" s="7"/>
      <c r="AR3" s="4"/>
    </row>
    <row r="4" spans="2:44" ht="15.75" x14ac:dyDescent="0.25">
      <c r="C4" s="177" t="s">
        <v>174</v>
      </c>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6"/>
      <c r="AQ4" s="103"/>
      <c r="AR4" s="4"/>
    </row>
    <row r="5" spans="2:44" ht="15.75" x14ac:dyDescent="0.25">
      <c r="C5" s="179"/>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7"/>
      <c r="AQ5" s="7"/>
      <c r="AR5" s="4"/>
    </row>
    <row r="6" spans="2:44" x14ac:dyDescent="0.25">
      <c r="C6" s="181" t="s">
        <v>104</v>
      </c>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4"/>
    </row>
    <row r="7" spans="2:44" x14ac:dyDescent="0.25">
      <c r="B7" s="173" t="s">
        <v>102</v>
      </c>
      <c r="C7" s="173" t="s">
        <v>0</v>
      </c>
      <c r="D7" s="173" t="s">
        <v>1</v>
      </c>
      <c r="E7" s="173" t="s">
        <v>1</v>
      </c>
      <c r="F7" s="8"/>
      <c r="G7" s="173" t="s">
        <v>1</v>
      </c>
      <c r="H7" s="173" t="s">
        <v>1</v>
      </c>
      <c r="I7" s="173" t="s">
        <v>1</v>
      </c>
      <c r="J7" s="173" t="s">
        <v>1</v>
      </c>
      <c r="K7" s="173" t="s">
        <v>1</v>
      </c>
      <c r="L7" s="173" t="s">
        <v>1</v>
      </c>
      <c r="M7" s="173" t="s">
        <v>1</v>
      </c>
      <c r="N7" s="173" t="s">
        <v>1</v>
      </c>
      <c r="O7" s="173" t="s">
        <v>1</v>
      </c>
      <c r="P7" s="173" t="s">
        <v>150</v>
      </c>
      <c r="Q7" s="173" t="s">
        <v>1</v>
      </c>
      <c r="R7" s="173" t="s">
        <v>1</v>
      </c>
      <c r="S7" s="173" t="s">
        <v>1</v>
      </c>
      <c r="T7" s="173" t="s">
        <v>1</v>
      </c>
      <c r="U7" s="173" t="s">
        <v>1</v>
      </c>
      <c r="V7" s="173" t="s">
        <v>1</v>
      </c>
      <c r="W7" s="173" t="s">
        <v>1</v>
      </c>
      <c r="X7" s="173" t="s">
        <v>1</v>
      </c>
      <c r="Y7" s="173" t="s">
        <v>2</v>
      </c>
      <c r="Z7" s="173" t="s">
        <v>1</v>
      </c>
      <c r="AA7" s="9" t="s">
        <v>1</v>
      </c>
      <c r="AB7" s="173" t="s">
        <v>1</v>
      </c>
      <c r="AC7" s="173" t="s">
        <v>1</v>
      </c>
      <c r="AD7" s="173" t="s">
        <v>1</v>
      </c>
      <c r="AE7" s="173" t="s">
        <v>1</v>
      </c>
      <c r="AF7" s="173" t="s">
        <v>3</v>
      </c>
      <c r="AG7" s="9" t="s">
        <v>1</v>
      </c>
      <c r="AH7" s="173" t="s">
        <v>175</v>
      </c>
      <c r="AI7" s="173" t="s">
        <v>1</v>
      </c>
      <c r="AJ7" s="173" t="s">
        <v>1</v>
      </c>
      <c r="AK7" s="9" t="s">
        <v>1</v>
      </c>
      <c r="AL7" s="173" t="s">
        <v>4</v>
      </c>
      <c r="AM7" s="173" t="s">
        <v>5</v>
      </c>
      <c r="AN7" s="173" t="s">
        <v>103</v>
      </c>
      <c r="AO7" s="169" t="s">
        <v>6</v>
      </c>
      <c r="AP7" s="169" t="s">
        <v>7</v>
      </c>
      <c r="AQ7" s="169" t="s">
        <v>1</v>
      </c>
      <c r="AR7" s="4"/>
    </row>
    <row r="8" spans="2:44" x14ac:dyDescent="0.25">
      <c r="B8" s="174"/>
      <c r="C8" s="174"/>
      <c r="D8" s="174"/>
      <c r="E8" s="174"/>
      <c r="F8" s="10"/>
      <c r="G8" s="174"/>
      <c r="H8" s="174"/>
      <c r="I8" s="174"/>
      <c r="J8" s="174"/>
      <c r="K8" s="174"/>
      <c r="L8" s="174"/>
      <c r="M8" s="174"/>
      <c r="N8" s="174"/>
      <c r="O8" s="174"/>
      <c r="P8" s="174"/>
      <c r="Q8" s="174"/>
      <c r="R8" s="174"/>
      <c r="S8" s="174"/>
      <c r="T8" s="174"/>
      <c r="U8" s="174"/>
      <c r="V8" s="174"/>
      <c r="W8" s="174"/>
      <c r="X8" s="174"/>
      <c r="Y8" s="174"/>
      <c r="Z8" s="174"/>
      <c r="AA8" s="11"/>
      <c r="AB8" s="174"/>
      <c r="AC8" s="174"/>
      <c r="AD8" s="174"/>
      <c r="AE8" s="174"/>
      <c r="AF8" s="174"/>
      <c r="AG8" s="11"/>
      <c r="AH8" s="174"/>
      <c r="AI8" s="174"/>
      <c r="AJ8" s="174"/>
      <c r="AK8" s="11"/>
      <c r="AL8" s="174"/>
      <c r="AM8" s="174"/>
      <c r="AN8" s="174"/>
      <c r="AO8" s="170"/>
      <c r="AP8" s="170"/>
      <c r="AQ8" s="170"/>
      <c r="AR8" s="4"/>
    </row>
    <row r="9" spans="2:44" ht="40.5" outlineLevel="1" x14ac:dyDescent="0.25">
      <c r="B9" s="122" t="s">
        <v>113</v>
      </c>
      <c r="C9" s="91" t="s">
        <v>12</v>
      </c>
      <c r="D9" s="90" t="s">
        <v>9</v>
      </c>
      <c r="E9" s="90" t="s">
        <v>10</v>
      </c>
      <c r="F9" s="88"/>
      <c r="G9" s="90" t="s">
        <v>9</v>
      </c>
      <c r="H9" s="90" t="s">
        <v>9</v>
      </c>
      <c r="I9" s="90"/>
      <c r="J9" s="90"/>
      <c r="K9" s="90"/>
      <c r="L9" s="90"/>
      <c r="M9" s="90"/>
      <c r="N9" s="90"/>
      <c r="O9" s="92">
        <v>0</v>
      </c>
      <c r="P9" s="92">
        <f t="shared" ref="P9:AH9" si="0">P10+P13+P25</f>
        <v>15832.800000000001</v>
      </c>
      <c r="Q9" s="92" t="e">
        <f t="shared" si="0"/>
        <v>#REF!</v>
      </c>
      <c r="R9" s="92" t="e">
        <f t="shared" si="0"/>
        <v>#REF!</v>
      </c>
      <c r="S9" s="92" t="e">
        <f t="shared" si="0"/>
        <v>#REF!</v>
      </c>
      <c r="T9" s="92" t="e">
        <f t="shared" si="0"/>
        <v>#REF!</v>
      </c>
      <c r="U9" s="92" t="e">
        <f t="shared" si="0"/>
        <v>#REF!</v>
      </c>
      <c r="V9" s="92" t="e">
        <f t="shared" si="0"/>
        <v>#REF!</v>
      </c>
      <c r="W9" s="92" t="e">
        <f t="shared" si="0"/>
        <v>#REF!</v>
      </c>
      <c r="X9" s="92" t="e">
        <f t="shared" si="0"/>
        <v>#REF!</v>
      </c>
      <c r="Y9" s="92" t="e">
        <f t="shared" si="0"/>
        <v>#REF!</v>
      </c>
      <c r="Z9" s="92" t="e">
        <f t="shared" si="0"/>
        <v>#REF!</v>
      </c>
      <c r="AA9" s="92" t="e">
        <f t="shared" si="0"/>
        <v>#REF!</v>
      </c>
      <c r="AB9" s="92" t="e">
        <f t="shared" si="0"/>
        <v>#REF!</v>
      </c>
      <c r="AC9" s="92" t="e">
        <f t="shared" si="0"/>
        <v>#REF!</v>
      </c>
      <c r="AD9" s="92" t="e">
        <f t="shared" si="0"/>
        <v>#REF!</v>
      </c>
      <c r="AE9" s="92" t="e">
        <f t="shared" si="0"/>
        <v>#REF!</v>
      </c>
      <c r="AF9" s="92">
        <f t="shared" si="0"/>
        <v>2968.6000000000004</v>
      </c>
      <c r="AG9" s="92" t="e">
        <f t="shared" si="0"/>
        <v>#REF!</v>
      </c>
      <c r="AH9" s="92">
        <f t="shared" si="0"/>
        <v>2936.6000000000004</v>
      </c>
      <c r="AI9" s="92">
        <v>0</v>
      </c>
      <c r="AJ9" s="92">
        <v>0</v>
      </c>
      <c r="AK9" s="92">
        <v>0</v>
      </c>
      <c r="AL9" s="92">
        <v>0</v>
      </c>
      <c r="AM9" s="92">
        <v>290000</v>
      </c>
      <c r="AN9" s="81">
        <f>(AH9/P9)*100</f>
        <v>18.54757212874539</v>
      </c>
      <c r="AO9" s="12">
        <v>290000</v>
      </c>
      <c r="AP9" s="13">
        <v>0</v>
      </c>
      <c r="AQ9" s="12">
        <v>0</v>
      </c>
      <c r="AR9" s="4"/>
    </row>
    <row r="10" spans="2:44" ht="27" outlineLevel="2" x14ac:dyDescent="0.25">
      <c r="B10" s="123" t="s">
        <v>114</v>
      </c>
      <c r="C10" s="15" t="s">
        <v>13</v>
      </c>
      <c r="D10" s="14" t="s">
        <v>9</v>
      </c>
      <c r="E10" s="14" t="s">
        <v>10</v>
      </c>
      <c r="F10" s="16"/>
      <c r="G10" s="14" t="s">
        <v>9</v>
      </c>
      <c r="H10" s="14" t="s">
        <v>9</v>
      </c>
      <c r="I10" s="14"/>
      <c r="J10" s="14"/>
      <c r="K10" s="14"/>
      <c r="L10" s="14"/>
      <c r="M10" s="14"/>
      <c r="N10" s="14"/>
      <c r="O10" s="17">
        <v>0</v>
      </c>
      <c r="P10" s="17">
        <f>P11</f>
        <v>100</v>
      </c>
      <c r="Q10" s="17" t="e">
        <f>Q11+#REF!</f>
        <v>#REF!</v>
      </c>
      <c r="R10" s="17" t="e">
        <f>R11+#REF!</f>
        <v>#REF!</v>
      </c>
      <c r="S10" s="17" t="e">
        <f>S11+#REF!</f>
        <v>#REF!</v>
      </c>
      <c r="T10" s="17" t="e">
        <f>T11+#REF!</f>
        <v>#REF!</v>
      </c>
      <c r="U10" s="17" t="e">
        <f>U11+#REF!</f>
        <v>#REF!</v>
      </c>
      <c r="V10" s="17" t="e">
        <f>V11+#REF!</f>
        <v>#REF!</v>
      </c>
      <c r="W10" s="17" t="e">
        <f>W11+#REF!</f>
        <v>#REF!</v>
      </c>
      <c r="X10" s="17" t="e">
        <f>X11+#REF!</f>
        <v>#REF!</v>
      </c>
      <c r="Y10" s="17" t="e">
        <f>Y11+#REF!</f>
        <v>#REF!</v>
      </c>
      <c r="Z10" s="17" t="e">
        <f>Z11+#REF!</f>
        <v>#REF!</v>
      </c>
      <c r="AA10" s="17" t="e">
        <f>AA11+#REF!</f>
        <v>#REF!</v>
      </c>
      <c r="AB10" s="17" t="e">
        <f>AB11+#REF!</f>
        <v>#REF!</v>
      </c>
      <c r="AC10" s="17" t="e">
        <f>AC11+#REF!</f>
        <v>#REF!</v>
      </c>
      <c r="AD10" s="17" t="e">
        <f>AD11+#REF!</f>
        <v>#REF!</v>
      </c>
      <c r="AE10" s="17" t="e">
        <f>AE11+#REF!</f>
        <v>#REF!</v>
      </c>
      <c r="AF10" s="17">
        <f>AF11</f>
        <v>0</v>
      </c>
      <c r="AG10" s="17" t="e">
        <f>AG11+#REF!</f>
        <v>#REF!</v>
      </c>
      <c r="AH10" s="17">
        <f>AH11</f>
        <v>0</v>
      </c>
      <c r="AI10" s="17">
        <v>0</v>
      </c>
      <c r="AJ10" s="17">
        <v>0</v>
      </c>
      <c r="AK10" s="17">
        <v>0</v>
      </c>
      <c r="AL10" s="17">
        <v>0</v>
      </c>
      <c r="AM10" s="17">
        <v>290000</v>
      </c>
      <c r="AN10" s="58">
        <f>(AH10/P10)*100</f>
        <v>0</v>
      </c>
      <c r="AO10" s="12">
        <v>290000</v>
      </c>
      <c r="AP10" s="13">
        <v>0</v>
      </c>
      <c r="AQ10" s="12">
        <v>0</v>
      </c>
      <c r="AR10" s="4"/>
    </row>
    <row r="11" spans="2:44" ht="107.25" customHeight="1" outlineLevel="3" x14ac:dyDescent="0.25">
      <c r="B11" s="118" t="s">
        <v>115</v>
      </c>
      <c r="C11" s="19" t="s">
        <v>105</v>
      </c>
      <c r="D11" s="18" t="s">
        <v>9</v>
      </c>
      <c r="E11" s="18" t="s">
        <v>10</v>
      </c>
      <c r="F11" s="20"/>
      <c r="G11" s="18" t="s">
        <v>9</v>
      </c>
      <c r="H11" s="18" t="s">
        <v>9</v>
      </c>
      <c r="I11" s="18"/>
      <c r="J11" s="18"/>
      <c r="K11" s="18"/>
      <c r="L11" s="18"/>
      <c r="M11" s="18"/>
      <c r="N11" s="18"/>
      <c r="O11" s="21">
        <v>0</v>
      </c>
      <c r="P11" s="21">
        <f>P12</f>
        <v>100</v>
      </c>
      <c r="Q11" s="21">
        <v>0</v>
      </c>
      <c r="R11" s="21">
        <v>0</v>
      </c>
      <c r="S11" s="21">
        <v>0</v>
      </c>
      <c r="T11" s="21">
        <v>0</v>
      </c>
      <c r="U11" s="21">
        <v>0</v>
      </c>
      <c r="V11" s="21">
        <v>0</v>
      </c>
      <c r="W11" s="21">
        <v>0</v>
      </c>
      <c r="X11" s="21">
        <v>0</v>
      </c>
      <c r="Y11" s="21">
        <v>175</v>
      </c>
      <c r="Z11" s="21">
        <v>0</v>
      </c>
      <c r="AA11" s="21">
        <v>0</v>
      </c>
      <c r="AB11" s="21">
        <v>0</v>
      </c>
      <c r="AC11" s="21">
        <v>0</v>
      </c>
      <c r="AD11" s="21">
        <v>0</v>
      </c>
      <c r="AE11" s="21">
        <v>0</v>
      </c>
      <c r="AF11" s="21">
        <v>0</v>
      </c>
      <c r="AG11" s="21">
        <v>0</v>
      </c>
      <c r="AH11" s="21">
        <v>0</v>
      </c>
      <c r="AI11" s="21">
        <v>0</v>
      </c>
      <c r="AJ11" s="21">
        <v>0</v>
      </c>
      <c r="AK11" s="21">
        <v>0</v>
      </c>
      <c r="AL11" s="21">
        <v>0</v>
      </c>
      <c r="AM11" s="21">
        <v>290000</v>
      </c>
      <c r="AN11" s="58">
        <f>(AH11/P11)*100</f>
        <v>0</v>
      </c>
      <c r="AO11" s="12">
        <v>290000</v>
      </c>
      <c r="AP11" s="13">
        <v>0</v>
      </c>
      <c r="AQ11" s="12">
        <v>0</v>
      </c>
      <c r="AR11" s="4"/>
    </row>
    <row r="12" spans="2:44" ht="25.5" outlineLevel="3" x14ac:dyDescent="0.25">
      <c r="B12" s="66" t="s">
        <v>11</v>
      </c>
      <c r="C12" s="23" t="s">
        <v>8</v>
      </c>
      <c r="D12" s="22" t="s">
        <v>9</v>
      </c>
      <c r="E12" s="22" t="s">
        <v>10</v>
      </c>
      <c r="G12" s="22" t="s">
        <v>9</v>
      </c>
      <c r="H12" s="22" t="s">
        <v>9</v>
      </c>
      <c r="I12" s="22"/>
      <c r="J12" s="22"/>
      <c r="K12" s="22"/>
      <c r="L12" s="22"/>
      <c r="M12" s="22"/>
      <c r="N12" s="22"/>
      <c r="O12" s="24">
        <v>0</v>
      </c>
      <c r="P12" s="98">
        <v>100</v>
      </c>
      <c r="Q12" s="98">
        <v>0</v>
      </c>
      <c r="R12" s="98">
        <v>0</v>
      </c>
      <c r="S12" s="98">
        <v>0</v>
      </c>
      <c r="T12" s="98">
        <v>0</v>
      </c>
      <c r="U12" s="98">
        <v>0</v>
      </c>
      <c r="V12" s="98">
        <v>0</v>
      </c>
      <c r="W12" s="98">
        <v>0</v>
      </c>
      <c r="X12" s="98">
        <v>0</v>
      </c>
      <c r="Y12" s="98">
        <v>175</v>
      </c>
      <c r="Z12" s="98">
        <v>0</v>
      </c>
      <c r="AA12" s="98">
        <v>0</v>
      </c>
      <c r="AB12" s="98">
        <v>0</v>
      </c>
      <c r="AC12" s="98">
        <v>0</v>
      </c>
      <c r="AD12" s="98">
        <v>0</v>
      </c>
      <c r="AE12" s="98">
        <v>0</v>
      </c>
      <c r="AF12" s="98">
        <v>0</v>
      </c>
      <c r="AG12" s="98">
        <v>0</v>
      </c>
      <c r="AH12" s="98">
        <v>0</v>
      </c>
      <c r="AI12" s="24">
        <v>0</v>
      </c>
      <c r="AJ12" s="24">
        <v>0</v>
      </c>
      <c r="AK12" s="24">
        <v>0</v>
      </c>
      <c r="AL12" s="24">
        <v>0</v>
      </c>
      <c r="AM12" s="24">
        <v>290000</v>
      </c>
      <c r="AN12" s="58">
        <f t="shared" ref="AN12:AN64" si="1">(AH12/P12)*100</f>
        <v>0</v>
      </c>
      <c r="AO12" s="12"/>
      <c r="AP12" s="13"/>
      <c r="AQ12" s="12"/>
      <c r="AR12" s="4"/>
    </row>
    <row r="13" spans="2:44" outlineLevel="2" x14ac:dyDescent="0.25">
      <c r="B13" s="76" t="s">
        <v>116</v>
      </c>
      <c r="C13" s="15" t="s">
        <v>15</v>
      </c>
      <c r="D13" s="14" t="s">
        <v>9</v>
      </c>
      <c r="E13" s="14" t="s">
        <v>10</v>
      </c>
      <c r="F13" s="16"/>
      <c r="G13" s="14" t="s">
        <v>9</v>
      </c>
      <c r="H13" s="14" t="s">
        <v>9</v>
      </c>
      <c r="I13" s="14"/>
      <c r="J13" s="14"/>
      <c r="K13" s="14"/>
      <c r="L13" s="14"/>
      <c r="M13" s="14"/>
      <c r="N13" s="14"/>
      <c r="O13" s="17">
        <v>0</v>
      </c>
      <c r="P13" s="135">
        <f t="shared" ref="P13:AH13" si="2">P14+P17+P22</f>
        <v>15546.400000000001</v>
      </c>
      <c r="Q13" s="115" t="e">
        <f t="shared" si="2"/>
        <v>#REF!</v>
      </c>
      <c r="R13" s="115" t="e">
        <f t="shared" si="2"/>
        <v>#REF!</v>
      </c>
      <c r="S13" s="115" t="e">
        <f t="shared" si="2"/>
        <v>#REF!</v>
      </c>
      <c r="T13" s="115" t="e">
        <f t="shared" si="2"/>
        <v>#REF!</v>
      </c>
      <c r="U13" s="115" t="e">
        <f t="shared" si="2"/>
        <v>#REF!</v>
      </c>
      <c r="V13" s="115" t="e">
        <f t="shared" si="2"/>
        <v>#REF!</v>
      </c>
      <c r="W13" s="115" t="e">
        <f t="shared" si="2"/>
        <v>#REF!</v>
      </c>
      <c r="X13" s="115" t="e">
        <f t="shared" si="2"/>
        <v>#REF!</v>
      </c>
      <c r="Y13" s="115" t="e">
        <f t="shared" si="2"/>
        <v>#REF!</v>
      </c>
      <c r="Z13" s="115" t="e">
        <f t="shared" si="2"/>
        <v>#REF!</v>
      </c>
      <c r="AA13" s="115" t="e">
        <f t="shared" si="2"/>
        <v>#REF!</v>
      </c>
      <c r="AB13" s="115" t="e">
        <f t="shared" si="2"/>
        <v>#REF!</v>
      </c>
      <c r="AC13" s="115" t="e">
        <f t="shared" si="2"/>
        <v>#REF!</v>
      </c>
      <c r="AD13" s="115" t="e">
        <f t="shared" si="2"/>
        <v>#REF!</v>
      </c>
      <c r="AE13" s="115" t="e">
        <f t="shared" si="2"/>
        <v>#REF!</v>
      </c>
      <c r="AF13" s="135">
        <f t="shared" si="2"/>
        <v>2968.6000000000004</v>
      </c>
      <c r="AG13" s="115" t="e">
        <f t="shared" si="2"/>
        <v>#REF!</v>
      </c>
      <c r="AH13" s="135">
        <f t="shared" si="2"/>
        <v>2936.6000000000004</v>
      </c>
      <c r="AI13" s="17">
        <v>0</v>
      </c>
      <c r="AJ13" s="17">
        <v>0</v>
      </c>
      <c r="AK13" s="17">
        <v>8507</v>
      </c>
      <c r="AL13" s="17">
        <v>5000</v>
      </c>
      <c r="AM13" s="17">
        <v>1059793</v>
      </c>
      <c r="AN13" s="58">
        <f t="shared" si="1"/>
        <v>18.889260536201309</v>
      </c>
      <c r="AO13" s="12">
        <v>1064793</v>
      </c>
      <c r="AP13" s="13">
        <v>7.926022547284077E-3</v>
      </c>
      <c r="AQ13" s="12">
        <v>0</v>
      </c>
      <c r="AR13" s="4"/>
    </row>
    <row r="14" spans="2:44" s="33" customFormat="1" outlineLevel="3" x14ac:dyDescent="0.25">
      <c r="B14" s="118" t="s">
        <v>118</v>
      </c>
      <c r="C14" s="19" t="s">
        <v>138</v>
      </c>
      <c r="D14" s="18" t="s">
        <v>9</v>
      </c>
      <c r="E14" s="18" t="s">
        <v>10</v>
      </c>
      <c r="F14" s="20"/>
      <c r="G14" s="18" t="s">
        <v>9</v>
      </c>
      <c r="H14" s="18" t="s">
        <v>9</v>
      </c>
      <c r="I14" s="18"/>
      <c r="J14" s="18"/>
      <c r="K14" s="18"/>
      <c r="L14" s="18"/>
      <c r="M14" s="18"/>
      <c r="N14" s="18"/>
      <c r="O14" s="21">
        <v>0</v>
      </c>
      <c r="P14" s="119">
        <f>P15+P16</f>
        <v>715</v>
      </c>
      <c r="Q14" s="119">
        <f t="shared" ref="Q14:AG14" si="3">Q15+Q16</f>
        <v>0</v>
      </c>
      <c r="R14" s="119">
        <f t="shared" si="3"/>
        <v>0</v>
      </c>
      <c r="S14" s="119">
        <f t="shared" si="3"/>
        <v>0</v>
      </c>
      <c r="T14" s="119">
        <f t="shared" si="3"/>
        <v>0</v>
      </c>
      <c r="U14" s="119">
        <f t="shared" si="3"/>
        <v>0</v>
      </c>
      <c r="V14" s="119">
        <f t="shared" si="3"/>
        <v>0</v>
      </c>
      <c r="W14" s="119">
        <f t="shared" si="3"/>
        <v>0</v>
      </c>
      <c r="X14" s="119">
        <f t="shared" si="3"/>
        <v>0</v>
      </c>
      <c r="Y14" s="119">
        <f t="shared" si="3"/>
        <v>0</v>
      </c>
      <c r="Z14" s="119">
        <f t="shared" si="3"/>
        <v>0</v>
      </c>
      <c r="AA14" s="119">
        <f t="shared" si="3"/>
        <v>0</v>
      </c>
      <c r="AB14" s="119">
        <f t="shared" si="3"/>
        <v>0</v>
      </c>
      <c r="AC14" s="119">
        <f t="shared" si="3"/>
        <v>0</v>
      </c>
      <c r="AD14" s="119">
        <f t="shared" si="3"/>
        <v>0</v>
      </c>
      <c r="AE14" s="119">
        <f t="shared" si="3"/>
        <v>0</v>
      </c>
      <c r="AF14" s="119">
        <f>AF15+AF16</f>
        <v>40</v>
      </c>
      <c r="AG14" s="119">
        <f t="shared" si="3"/>
        <v>0</v>
      </c>
      <c r="AH14" s="119">
        <f>AH15+AH16</f>
        <v>8</v>
      </c>
      <c r="AI14" s="21">
        <v>0</v>
      </c>
      <c r="AJ14" s="21">
        <v>0</v>
      </c>
      <c r="AK14" s="21">
        <v>8507</v>
      </c>
      <c r="AL14" s="21">
        <v>5000</v>
      </c>
      <c r="AM14" s="21">
        <v>1059793</v>
      </c>
      <c r="AN14" s="58">
        <f t="shared" si="1"/>
        <v>1.118881118881119</v>
      </c>
      <c r="AO14" s="31">
        <v>1064793</v>
      </c>
      <c r="AP14" s="30">
        <v>7.926022547284077E-3</v>
      </c>
      <c r="AQ14" s="31">
        <v>0</v>
      </c>
      <c r="AR14" s="32"/>
    </row>
    <row r="15" spans="2:44" ht="25.5" outlineLevel="3" x14ac:dyDescent="0.25">
      <c r="B15" s="66" t="s">
        <v>14</v>
      </c>
      <c r="C15" s="23" t="s">
        <v>139</v>
      </c>
      <c r="D15" s="22" t="s">
        <v>9</v>
      </c>
      <c r="E15" s="22" t="s">
        <v>10</v>
      </c>
      <c r="G15" s="22" t="s">
        <v>9</v>
      </c>
      <c r="H15" s="22" t="s">
        <v>9</v>
      </c>
      <c r="I15" s="22"/>
      <c r="J15" s="22"/>
      <c r="K15" s="22"/>
      <c r="L15" s="22"/>
      <c r="M15" s="22"/>
      <c r="N15" s="22"/>
      <c r="O15" s="24">
        <v>0</v>
      </c>
      <c r="P15" s="98">
        <v>425</v>
      </c>
      <c r="Q15" s="98"/>
      <c r="R15" s="98"/>
      <c r="S15" s="98"/>
      <c r="T15" s="98"/>
      <c r="U15" s="98"/>
      <c r="V15" s="98"/>
      <c r="W15" s="98"/>
      <c r="X15" s="98"/>
      <c r="Y15" s="98"/>
      <c r="Z15" s="98"/>
      <c r="AA15" s="98"/>
      <c r="AB15" s="98"/>
      <c r="AC15" s="98"/>
      <c r="AD15" s="98"/>
      <c r="AE15" s="98"/>
      <c r="AF15" s="98">
        <v>40</v>
      </c>
      <c r="AG15" s="98"/>
      <c r="AH15" s="98">
        <v>8</v>
      </c>
      <c r="AI15" s="24">
        <v>0</v>
      </c>
      <c r="AJ15" s="24">
        <v>0</v>
      </c>
      <c r="AK15" s="24">
        <v>8507</v>
      </c>
      <c r="AL15" s="24">
        <v>5000</v>
      </c>
      <c r="AM15" s="24">
        <v>1059793</v>
      </c>
      <c r="AN15" s="58">
        <f t="shared" si="1"/>
        <v>1.8823529411764703</v>
      </c>
      <c r="AO15" s="12"/>
      <c r="AP15" s="13"/>
      <c r="AQ15" s="12"/>
      <c r="AR15" s="4"/>
    </row>
    <row r="16" spans="2:44" ht="51" x14ac:dyDescent="0.25">
      <c r="B16" s="99" t="s">
        <v>176</v>
      </c>
      <c r="C16" s="96" t="s">
        <v>140</v>
      </c>
      <c r="D16" s="22" t="s">
        <v>9</v>
      </c>
      <c r="E16" s="22" t="s">
        <v>10</v>
      </c>
      <c r="G16" s="22" t="s">
        <v>9</v>
      </c>
      <c r="H16" s="22" t="s">
        <v>9</v>
      </c>
      <c r="I16" s="22"/>
      <c r="J16" s="22"/>
      <c r="K16" s="22"/>
      <c r="L16" s="22"/>
      <c r="M16" s="22"/>
      <c r="N16" s="22"/>
      <c r="O16" s="24">
        <v>0</v>
      </c>
      <c r="P16" s="98">
        <v>290</v>
      </c>
      <c r="Q16" s="98"/>
      <c r="R16" s="98"/>
      <c r="S16" s="98"/>
      <c r="T16" s="98"/>
      <c r="U16" s="98"/>
      <c r="V16" s="98"/>
      <c r="W16" s="98"/>
      <c r="X16" s="98"/>
      <c r="Y16" s="98"/>
      <c r="Z16" s="98"/>
      <c r="AA16" s="98"/>
      <c r="AB16" s="98"/>
      <c r="AC16" s="98"/>
      <c r="AD16" s="98"/>
      <c r="AE16" s="98"/>
      <c r="AF16" s="98">
        <v>0</v>
      </c>
      <c r="AG16" s="98"/>
      <c r="AH16" s="98">
        <v>0</v>
      </c>
      <c r="AI16" s="24">
        <v>0</v>
      </c>
      <c r="AJ16" s="24">
        <v>0</v>
      </c>
      <c r="AK16" s="24">
        <v>0</v>
      </c>
      <c r="AL16" s="24">
        <v>0</v>
      </c>
      <c r="AM16" s="24">
        <v>290000</v>
      </c>
      <c r="AN16" s="58">
        <f t="shared" si="1"/>
        <v>0</v>
      </c>
      <c r="AO16" s="12">
        <v>290000</v>
      </c>
      <c r="AP16" s="13">
        <v>0</v>
      </c>
      <c r="AQ16" s="12">
        <v>0</v>
      </c>
      <c r="AR16" s="4"/>
    </row>
    <row r="17" spans="2:44" s="33" customFormat="1" ht="25.5" x14ac:dyDescent="0.25">
      <c r="B17" s="118" t="s">
        <v>117</v>
      </c>
      <c r="C17" s="19" t="s">
        <v>141</v>
      </c>
      <c r="D17" s="18" t="s">
        <v>9</v>
      </c>
      <c r="E17" s="18" t="s">
        <v>10</v>
      </c>
      <c r="F17" s="20"/>
      <c r="G17" s="18" t="s">
        <v>9</v>
      </c>
      <c r="H17" s="18" t="s">
        <v>9</v>
      </c>
      <c r="I17" s="18"/>
      <c r="J17" s="18"/>
      <c r="K17" s="18"/>
      <c r="L17" s="18"/>
      <c r="M17" s="18"/>
      <c r="N17" s="18"/>
      <c r="O17" s="21">
        <v>0</v>
      </c>
      <c r="P17" s="119">
        <f>P18+P19+P20+P21</f>
        <v>10614.000000000002</v>
      </c>
      <c r="Q17" s="113" t="e">
        <f>Q18+Q19+#REF!+Q20+Q21</f>
        <v>#REF!</v>
      </c>
      <c r="R17" s="113" t="e">
        <f>R18+R19+#REF!+R20+R21</f>
        <v>#REF!</v>
      </c>
      <c r="S17" s="113" t="e">
        <f>S18+S19+#REF!+S20+S21</f>
        <v>#REF!</v>
      </c>
      <c r="T17" s="113" t="e">
        <f>T18+T19+#REF!+T20+T21</f>
        <v>#REF!</v>
      </c>
      <c r="U17" s="113" t="e">
        <f>U18+U19+#REF!+U20+U21</f>
        <v>#REF!</v>
      </c>
      <c r="V17" s="113" t="e">
        <f>V18+V19+#REF!+V20+V21</f>
        <v>#REF!</v>
      </c>
      <c r="W17" s="113" t="e">
        <f>W18+W19+#REF!+W20+W21</f>
        <v>#REF!</v>
      </c>
      <c r="X17" s="113" t="e">
        <f>X18+X19+#REF!+X20+X21</f>
        <v>#REF!</v>
      </c>
      <c r="Y17" s="113" t="e">
        <f>Y18+Y19+#REF!+Y20+Y21</f>
        <v>#REF!</v>
      </c>
      <c r="Z17" s="113" t="e">
        <f>Z18+Z19+#REF!+Z20+Z21</f>
        <v>#REF!</v>
      </c>
      <c r="AA17" s="113" t="e">
        <f>AA18+AA19+#REF!+AA20+AA21</f>
        <v>#REF!</v>
      </c>
      <c r="AB17" s="113" t="e">
        <f>AB18+AB19+#REF!+AB20+AB21</f>
        <v>#REF!</v>
      </c>
      <c r="AC17" s="113" t="e">
        <f>AC18+AC19+#REF!+AC20+AC21</f>
        <v>#REF!</v>
      </c>
      <c r="AD17" s="113" t="e">
        <f>AD18+AD19+#REF!+AD20+AD21</f>
        <v>#REF!</v>
      </c>
      <c r="AE17" s="113" t="e">
        <f>AE18+AE19+#REF!+AE20+AE21</f>
        <v>#REF!</v>
      </c>
      <c r="AF17" s="119">
        <f>AF18+AF19+AF20+AF21</f>
        <v>1962.6000000000001</v>
      </c>
      <c r="AG17" s="113" t="e">
        <f>AG18+AG19+#REF!+AG20+AG21</f>
        <v>#REF!</v>
      </c>
      <c r="AH17" s="119">
        <f>AH18+AH19+AH20+AH21</f>
        <v>1962.6000000000001</v>
      </c>
      <c r="AI17" s="21">
        <v>0</v>
      </c>
      <c r="AJ17" s="21">
        <v>0</v>
      </c>
      <c r="AK17" s="21">
        <v>0</v>
      </c>
      <c r="AL17" s="21">
        <v>0</v>
      </c>
      <c r="AM17" s="21">
        <v>360000</v>
      </c>
      <c r="AN17" s="58">
        <f t="shared" si="1"/>
        <v>18.490672696438665</v>
      </c>
      <c r="AO17" s="31">
        <v>360000</v>
      </c>
      <c r="AP17" s="30">
        <v>0</v>
      </c>
      <c r="AQ17" s="31">
        <v>0</v>
      </c>
      <c r="AR17" s="32"/>
    </row>
    <row r="18" spans="2:44" ht="63.75" outlineLevel="3" x14ac:dyDescent="0.25">
      <c r="B18" s="66" t="s">
        <v>17</v>
      </c>
      <c r="C18" s="23" t="s">
        <v>142</v>
      </c>
      <c r="D18" s="22" t="s">
        <v>9</v>
      </c>
      <c r="E18" s="22" t="s">
        <v>10</v>
      </c>
      <c r="G18" s="22" t="s">
        <v>9</v>
      </c>
      <c r="H18" s="22" t="s">
        <v>9</v>
      </c>
      <c r="I18" s="22"/>
      <c r="J18" s="22"/>
      <c r="K18" s="22"/>
      <c r="L18" s="22"/>
      <c r="M18" s="22"/>
      <c r="N18" s="22"/>
      <c r="O18" s="24">
        <v>0</v>
      </c>
      <c r="P18" s="98">
        <v>60</v>
      </c>
      <c r="Q18" s="98">
        <v>0</v>
      </c>
      <c r="R18" s="98">
        <v>0</v>
      </c>
      <c r="S18" s="98">
        <v>0</v>
      </c>
      <c r="T18" s="98">
        <v>0</v>
      </c>
      <c r="U18" s="98">
        <v>0</v>
      </c>
      <c r="V18" s="98">
        <v>0</v>
      </c>
      <c r="W18" s="98">
        <v>0</v>
      </c>
      <c r="X18" s="98">
        <v>0</v>
      </c>
      <c r="Y18" s="98">
        <v>180</v>
      </c>
      <c r="Z18" s="98">
        <v>0</v>
      </c>
      <c r="AA18" s="98">
        <v>0</v>
      </c>
      <c r="AB18" s="98">
        <v>0</v>
      </c>
      <c r="AC18" s="98">
        <v>0</v>
      </c>
      <c r="AD18" s="98">
        <v>0</v>
      </c>
      <c r="AE18" s="98">
        <v>0</v>
      </c>
      <c r="AF18" s="98">
        <v>0</v>
      </c>
      <c r="AG18" s="98">
        <v>0</v>
      </c>
      <c r="AH18" s="98">
        <v>0</v>
      </c>
      <c r="AI18" s="24">
        <v>0</v>
      </c>
      <c r="AJ18" s="24">
        <v>0</v>
      </c>
      <c r="AK18" s="24">
        <v>0</v>
      </c>
      <c r="AL18" s="24">
        <v>0</v>
      </c>
      <c r="AM18" s="24">
        <v>360000</v>
      </c>
      <c r="AN18" s="58">
        <f t="shared" si="1"/>
        <v>0</v>
      </c>
      <c r="AO18" s="12">
        <v>360000</v>
      </c>
      <c r="AP18" s="13">
        <v>0</v>
      </c>
      <c r="AQ18" s="12">
        <v>0</v>
      </c>
      <c r="AR18" s="4"/>
    </row>
    <row r="19" spans="2:44" outlineLevel="3" x14ac:dyDescent="0.25">
      <c r="B19" s="66" t="s">
        <v>18</v>
      </c>
      <c r="C19" s="23" t="s">
        <v>143</v>
      </c>
      <c r="D19" s="22" t="s">
        <v>9</v>
      </c>
      <c r="E19" s="22" t="s">
        <v>10</v>
      </c>
      <c r="G19" s="22" t="s">
        <v>9</v>
      </c>
      <c r="H19" s="22" t="s">
        <v>9</v>
      </c>
      <c r="I19" s="22"/>
      <c r="J19" s="22"/>
      <c r="K19" s="22"/>
      <c r="L19" s="22"/>
      <c r="M19" s="22"/>
      <c r="N19" s="22"/>
      <c r="O19" s="24">
        <v>0</v>
      </c>
      <c r="P19" s="100">
        <v>8787.7000000000007</v>
      </c>
      <c r="Q19" s="98"/>
      <c r="R19" s="98"/>
      <c r="S19" s="98"/>
      <c r="T19" s="98"/>
      <c r="U19" s="98"/>
      <c r="V19" s="98"/>
      <c r="W19" s="98"/>
      <c r="X19" s="98"/>
      <c r="Y19" s="98"/>
      <c r="Z19" s="98"/>
      <c r="AA19" s="98"/>
      <c r="AB19" s="98"/>
      <c r="AC19" s="98"/>
      <c r="AD19" s="98"/>
      <c r="AE19" s="98"/>
      <c r="AF19" s="98">
        <v>1521</v>
      </c>
      <c r="AG19" s="98"/>
      <c r="AH19" s="98">
        <v>1521</v>
      </c>
      <c r="AI19" s="24">
        <v>0</v>
      </c>
      <c r="AJ19" s="24">
        <v>0</v>
      </c>
      <c r="AK19" s="24">
        <v>1812550</v>
      </c>
      <c r="AL19" s="24">
        <v>0</v>
      </c>
      <c r="AM19" s="24">
        <v>5182050</v>
      </c>
      <c r="AN19" s="58">
        <f t="shared" si="1"/>
        <v>17.308283168519633</v>
      </c>
      <c r="AO19" s="12"/>
      <c r="AP19" s="13"/>
      <c r="AQ19" s="12"/>
      <c r="AR19" s="4"/>
    </row>
    <row r="20" spans="2:44" ht="56.25" customHeight="1" x14ac:dyDescent="0.25">
      <c r="B20" s="124" t="s">
        <v>19</v>
      </c>
      <c r="C20" s="38" t="s">
        <v>144</v>
      </c>
      <c r="D20" s="37" t="s">
        <v>9</v>
      </c>
      <c r="E20" s="37" t="s">
        <v>10</v>
      </c>
      <c r="F20" s="8"/>
      <c r="G20" s="37" t="s">
        <v>9</v>
      </c>
      <c r="H20" s="37" t="s">
        <v>9</v>
      </c>
      <c r="I20" s="37"/>
      <c r="J20" s="37"/>
      <c r="K20" s="37"/>
      <c r="L20" s="37"/>
      <c r="M20" s="37"/>
      <c r="N20" s="37"/>
      <c r="O20" s="39">
        <v>0</v>
      </c>
      <c r="P20" s="120">
        <v>1589.7</v>
      </c>
      <c r="Q20" s="120"/>
      <c r="R20" s="120"/>
      <c r="S20" s="120"/>
      <c r="T20" s="120"/>
      <c r="U20" s="120"/>
      <c r="V20" s="120"/>
      <c r="W20" s="120"/>
      <c r="X20" s="120"/>
      <c r="Y20" s="120"/>
      <c r="Z20" s="120"/>
      <c r="AA20" s="120"/>
      <c r="AB20" s="120"/>
      <c r="AC20" s="120"/>
      <c r="AD20" s="120"/>
      <c r="AE20" s="120"/>
      <c r="AF20" s="120">
        <v>397.4</v>
      </c>
      <c r="AG20" s="120"/>
      <c r="AH20" s="120">
        <v>397.4</v>
      </c>
      <c r="AI20" s="64">
        <v>0</v>
      </c>
      <c r="AJ20" s="64">
        <v>0</v>
      </c>
      <c r="AK20" s="64">
        <v>244775</v>
      </c>
      <c r="AL20" s="64">
        <v>0</v>
      </c>
      <c r="AM20" s="64">
        <v>734325</v>
      </c>
      <c r="AN20" s="60">
        <f t="shared" si="1"/>
        <v>24.99842737623451</v>
      </c>
      <c r="AO20" s="12">
        <v>2000000</v>
      </c>
      <c r="AP20" s="13">
        <v>0</v>
      </c>
      <c r="AQ20" s="12">
        <v>0</v>
      </c>
      <c r="AR20" s="4"/>
    </row>
    <row r="21" spans="2:44" ht="57" customHeight="1" x14ac:dyDescent="0.25">
      <c r="B21" s="72" t="s">
        <v>20</v>
      </c>
      <c r="C21" s="41" t="s">
        <v>145</v>
      </c>
      <c r="D21" s="40" t="s">
        <v>9</v>
      </c>
      <c r="E21" s="40" t="s">
        <v>10</v>
      </c>
      <c r="F21" s="42"/>
      <c r="G21" s="40" t="s">
        <v>9</v>
      </c>
      <c r="H21" s="40" t="s">
        <v>9</v>
      </c>
      <c r="I21" s="40"/>
      <c r="J21" s="40"/>
      <c r="K21" s="40"/>
      <c r="L21" s="40"/>
      <c r="M21" s="40"/>
      <c r="N21" s="40"/>
      <c r="O21" s="43">
        <v>0</v>
      </c>
      <c r="P21" s="121">
        <v>176.6</v>
      </c>
      <c r="Q21" s="121"/>
      <c r="R21" s="121"/>
      <c r="S21" s="121"/>
      <c r="T21" s="121"/>
      <c r="U21" s="121"/>
      <c r="V21" s="121"/>
      <c r="W21" s="121"/>
      <c r="X21" s="121"/>
      <c r="Y21" s="121"/>
      <c r="Z21" s="121"/>
      <c r="AA21" s="121"/>
      <c r="AB21" s="121"/>
      <c r="AC21" s="121"/>
      <c r="AD21" s="121"/>
      <c r="AE21" s="121"/>
      <c r="AF21" s="121">
        <v>44.2</v>
      </c>
      <c r="AG21" s="121"/>
      <c r="AH21" s="121">
        <v>44.2</v>
      </c>
      <c r="AI21" s="65">
        <v>0</v>
      </c>
      <c r="AJ21" s="65">
        <v>0</v>
      </c>
      <c r="AK21" s="65">
        <v>25800</v>
      </c>
      <c r="AL21" s="65">
        <v>0</v>
      </c>
      <c r="AM21" s="65">
        <v>25800</v>
      </c>
      <c r="AN21" s="60">
        <f t="shared" si="1"/>
        <v>25.028312570781431</v>
      </c>
      <c r="AO21" s="44">
        <v>734325</v>
      </c>
      <c r="AP21" s="13">
        <v>0.25</v>
      </c>
      <c r="AQ21" s="12">
        <v>0</v>
      </c>
      <c r="AR21" s="4"/>
    </row>
    <row r="22" spans="2:44" s="33" customFormat="1" ht="25.5" x14ac:dyDescent="0.25">
      <c r="B22" s="102" t="s">
        <v>169</v>
      </c>
      <c r="C22" s="26" t="s">
        <v>146</v>
      </c>
      <c r="D22" s="25" t="s">
        <v>9</v>
      </c>
      <c r="E22" s="25" t="s">
        <v>10</v>
      </c>
      <c r="F22" s="27"/>
      <c r="G22" s="25" t="s">
        <v>9</v>
      </c>
      <c r="H22" s="25" t="s">
        <v>9</v>
      </c>
      <c r="I22" s="25"/>
      <c r="J22" s="25"/>
      <c r="K22" s="25"/>
      <c r="L22" s="25"/>
      <c r="M22" s="25"/>
      <c r="N22" s="25"/>
      <c r="O22" s="28">
        <v>0</v>
      </c>
      <c r="P22" s="134">
        <f>P23+P24</f>
        <v>4217.3999999999996</v>
      </c>
      <c r="Q22" s="114">
        <f t="shared" ref="Q22:AH22" si="4">Q23+Q24</f>
        <v>0</v>
      </c>
      <c r="R22" s="114">
        <f t="shared" si="4"/>
        <v>0</v>
      </c>
      <c r="S22" s="114">
        <f t="shared" si="4"/>
        <v>0</v>
      </c>
      <c r="T22" s="114">
        <f t="shared" si="4"/>
        <v>0</v>
      </c>
      <c r="U22" s="114">
        <f t="shared" si="4"/>
        <v>0</v>
      </c>
      <c r="V22" s="114">
        <f t="shared" si="4"/>
        <v>0</v>
      </c>
      <c r="W22" s="114">
        <f t="shared" si="4"/>
        <v>0</v>
      </c>
      <c r="X22" s="114">
        <f t="shared" si="4"/>
        <v>0</v>
      </c>
      <c r="Y22" s="114">
        <f t="shared" si="4"/>
        <v>0</v>
      </c>
      <c r="Z22" s="114">
        <f t="shared" si="4"/>
        <v>0</v>
      </c>
      <c r="AA22" s="114">
        <f t="shared" si="4"/>
        <v>0</v>
      </c>
      <c r="AB22" s="114">
        <f t="shared" si="4"/>
        <v>0</v>
      </c>
      <c r="AC22" s="114">
        <f t="shared" si="4"/>
        <v>0</v>
      </c>
      <c r="AD22" s="114">
        <f t="shared" si="4"/>
        <v>0</v>
      </c>
      <c r="AE22" s="114">
        <f t="shared" si="4"/>
        <v>0</v>
      </c>
      <c r="AF22" s="134">
        <f t="shared" si="4"/>
        <v>966</v>
      </c>
      <c r="AG22" s="114">
        <f t="shared" si="4"/>
        <v>0</v>
      </c>
      <c r="AH22" s="134">
        <f t="shared" si="4"/>
        <v>966</v>
      </c>
      <c r="AI22" s="28">
        <v>0</v>
      </c>
      <c r="AJ22" s="28">
        <v>0</v>
      </c>
      <c r="AK22" s="28">
        <v>0</v>
      </c>
      <c r="AL22" s="28">
        <v>0</v>
      </c>
      <c r="AM22" s="28">
        <v>90000</v>
      </c>
      <c r="AN22" s="58">
        <f t="shared" si="1"/>
        <v>22.905107412149668</v>
      </c>
      <c r="AO22" s="29">
        <v>90000</v>
      </c>
      <c r="AP22" s="30">
        <v>0</v>
      </c>
      <c r="AQ22" s="31">
        <v>0</v>
      </c>
      <c r="AR22" s="32"/>
    </row>
    <row r="23" spans="2:44" ht="63.75" x14ac:dyDescent="0.25">
      <c r="B23" s="72" t="s">
        <v>21</v>
      </c>
      <c r="C23" s="41" t="s">
        <v>142</v>
      </c>
      <c r="D23" s="40" t="s">
        <v>9</v>
      </c>
      <c r="E23" s="40" t="s">
        <v>10</v>
      </c>
      <c r="F23" s="42"/>
      <c r="G23" s="40" t="s">
        <v>9</v>
      </c>
      <c r="H23" s="40" t="s">
        <v>9</v>
      </c>
      <c r="I23" s="40"/>
      <c r="J23" s="40"/>
      <c r="K23" s="40"/>
      <c r="L23" s="40"/>
      <c r="M23" s="40"/>
      <c r="N23" s="40"/>
      <c r="O23" s="43">
        <v>0</v>
      </c>
      <c r="P23" s="132">
        <v>65</v>
      </c>
      <c r="Q23" s="132"/>
      <c r="R23" s="132"/>
      <c r="S23" s="132"/>
      <c r="T23" s="132"/>
      <c r="U23" s="132"/>
      <c r="V23" s="132"/>
      <c r="W23" s="132"/>
      <c r="X23" s="132"/>
      <c r="Y23" s="132"/>
      <c r="Z23" s="132"/>
      <c r="AA23" s="132"/>
      <c r="AB23" s="132"/>
      <c r="AC23" s="132"/>
      <c r="AD23" s="132"/>
      <c r="AE23" s="132"/>
      <c r="AF23" s="132">
        <v>0</v>
      </c>
      <c r="AG23" s="132"/>
      <c r="AH23" s="132">
        <v>0</v>
      </c>
      <c r="AI23" s="43">
        <v>0</v>
      </c>
      <c r="AJ23" s="43">
        <v>0</v>
      </c>
      <c r="AK23" s="43">
        <v>0</v>
      </c>
      <c r="AL23" s="43">
        <v>0</v>
      </c>
      <c r="AM23" s="43">
        <v>90000</v>
      </c>
      <c r="AN23" s="58">
        <f t="shared" si="1"/>
        <v>0</v>
      </c>
      <c r="AO23" s="44"/>
      <c r="AP23" s="13"/>
      <c r="AQ23" s="12"/>
      <c r="AR23" s="4"/>
    </row>
    <row r="24" spans="2:44" ht="25.5" outlineLevel="3" x14ac:dyDescent="0.25">
      <c r="B24" s="76" t="s">
        <v>23</v>
      </c>
      <c r="C24" s="35" t="s">
        <v>22</v>
      </c>
      <c r="D24" s="34" t="s">
        <v>9</v>
      </c>
      <c r="E24" s="34" t="s">
        <v>10</v>
      </c>
      <c r="F24" s="8"/>
      <c r="G24" s="34" t="s">
        <v>9</v>
      </c>
      <c r="H24" s="34" t="s">
        <v>9</v>
      </c>
      <c r="I24" s="34"/>
      <c r="J24" s="34"/>
      <c r="K24" s="34"/>
      <c r="L24" s="34"/>
      <c r="M24" s="34"/>
      <c r="N24" s="34"/>
      <c r="O24" s="36">
        <v>0</v>
      </c>
      <c r="P24" s="133">
        <v>4152.3999999999996</v>
      </c>
      <c r="Q24" s="133"/>
      <c r="R24" s="133"/>
      <c r="S24" s="133"/>
      <c r="T24" s="133"/>
      <c r="U24" s="133"/>
      <c r="V24" s="133"/>
      <c r="W24" s="133"/>
      <c r="X24" s="133"/>
      <c r="Y24" s="133"/>
      <c r="Z24" s="133"/>
      <c r="AA24" s="133"/>
      <c r="AB24" s="133"/>
      <c r="AC24" s="133"/>
      <c r="AD24" s="133"/>
      <c r="AE24" s="133"/>
      <c r="AF24" s="133">
        <v>966</v>
      </c>
      <c r="AG24" s="133"/>
      <c r="AH24" s="133">
        <v>966</v>
      </c>
      <c r="AI24" s="36">
        <v>0</v>
      </c>
      <c r="AJ24" s="36">
        <v>0</v>
      </c>
      <c r="AK24" s="36">
        <v>948000</v>
      </c>
      <c r="AL24" s="36">
        <v>0</v>
      </c>
      <c r="AM24" s="36">
        <v>2453500</v>
      </c>
      <c r="AN24" s="58">
        <f t="shared" si="1"/>
        <v>23.263654753877276</v>
      </c>
      <c r="AO24" s="12">
        <v>90000</v>
      </c>
      <c r="AP24" s="13">
        <v>0</v>
      </c>
      <c r="AQ24" s="12">
        <v>0</v>
      </c>
      <c r="AR24" s="4"/>
    </row>
    <row r="25" spans="2:44" ht="27" x14ac:dyDescent="0.25">
      <c r="B25" s="123" t="s">
        <v>119</v>
      </c>
      <c r="C25" s="15" t="s">
        <v>24</v>
      </c>
      <c r="D25" s="14" t="s">
        <v>9</v>
      </c>
      <c r="E25" s="14" t="s">
        <v>10</v>
      </c>
      <c r="F25" s="16"/>
      <c r="G25" s="14" t="s">
        <v>9</v>
      </c>
      <c r="H25" s="14" t="s">
        <v>9</v>
      </c>
      <c r="I25" s="14"/>
      <c r="J25" s="14"/>
      <c r="K25" s="14"/>
      <c r="L25" s="14"/>
      <c r="M25" s="14"/>
      <c r="N25" s="14"/>
      <c r="O25" s="17">
        <v>0</v>
      </c>
      <c r="P25" s="135">
        <f>P26</f>
        <v>186.4</v>
      </c>
      <c r="Q25" s="135" t="e">
        <f t="shared" ref="Q25:AH25" si="5">Q26</f>
        <v>#REF!</v>
      </c>
      <c r="R25" s="135" t="e">
        <f t="shared" si="5"/>
        <v>#REF!</v>
      </c>
      <c r="S25" s="135" t="e">
        <f t="shared" si="5"/>
        <v>#REF!</v>
      </c>
      <c r="T25" s="135" t="e">
        <f t="shared" si="5"/>
        <v>#REF!</v>
      </c>
      <c r="U25" s="135" t="e">
        <f t="shared" si="5"/>
        <v>#REF!</v>
      </c>
      <c r="V25" s="135" t="e">
        <f t="shared" si="5"/>
        <v>#REF!</v>
      </c>
      <c r="W25" s="135" t="e">
        <f t="shared" si="5"/>
        <v>#REF!</v>
      </c>
      <c r="X25" s="135" t="e">
        <f t="shared" si="5"/>
        <v>#REF!</v>
      </c>
      <c r="Y25" s="135" t="e">
        <f t="shared" si="5"/>
        <v>#REF!</v>
      </c>
      <c r="Z25" s="135" t="e">
        <f t="shared" si="5"/>
        <v>#REF!</v>
      </c>
      <c r="AA25" s="135" t="e">
        <f t="shared" si="5"/>
        <v>#REF!</v>
      </c>
      <c r="AB25" s="135" t="e">
        <f t="shared" si="5"/>
        <v>#REF!</v>
      </c>
      <c r="AC25" s="135" t="e">
        <f t="shared" si="5"/>
        <v>#REF!</v>
      </c>
      <c r="AD25" s="135" t="e">
        <f t="shared" si="5"/>
        <v>#REF!</v>
      </c>
      <c r="AE25" s="135" t="e">
        <f t="shared" si="5"/>
        <v>#REF!</v>
      </c>
      <c r="AF25" s="135">
        <f t="shared" si="5"/>
        <v>0</v>
      </c>
      <c r="AG25" s="135" t="e">
        <f t="shared" si="5"/>
        <v>#REF!</v>
      </c>
      <c r="AH25" s="135">
        <f t="shared" si="5"/>
        <v>0</v>
      </c>
      <c r="AI25" s="17">
        <v>0</v>
      </c>
      <c r="AJ25" s="17">
        <v>0</v>
      </c>
      <c r="AK25" s="17">
        <v>0</v>
      </c>
      <c r="AL25" s="17">
        <v>0</v>
      </c>
      <c r="AM25" s="17">
        <v>0</v>
      </c>
      <c r="AN25" s="58">
        <f t="shared" si="1"/>
        <v>0</v>
      </c>
      <c r="AO25" s="12">
        <v>0</v>
      </c>
      <c r="AP25" s="13">
        <v>0</v>
      </c>
      <c r="AQ25" s="12">
        <v>0</v>
      </c>
      <c r="AR25" s="4"/>
    </row>
    <row r="26" spans="2:44" s="33" customFormat="1" ht="25.5" outlineLevel="2" x14ac:dyDescent="0.25">
      <c r="B26" s="118" t="s">
        <v>120</v>
      </c>
      <c r="C26" s="19" t="s">
        <v>25</v>
      </c>
      <c r="D26" s="18" t="s">
        <v>9</v>
      </c>
      <c r="E26" s="18" t="s">
        <v>10</v>
      </c>
      <c r="F26" s="20"/>
      <c r="G26" s="18" t="s">
        <v>9</v>
      </c>
      <c r="H26" s="18" t="s">
        <v>9</v>
      </c>
      <c r="I26" s="18"/>
      <c r="J26" s="18"/>
      <c r="K26" s="18"/>
      <c r="L26" s="18"/>
      <c r="M26" s="18"/>
      <c r="N26" s="18"/>
      <c r="O26" s="21">
        <v>0</v>
      </c>
      <c r="P26" s="119">
        <f>P27+P28</f>
        <v>186.4</v>
      </c>
      <c r="Q26" s="119" t="e">
        <f>Q27+#REF!+Q28</f>
        <v>#REF!</v>
      </c>
      <c r="R26" s="119" t="e">
        <f>R27+#REF!+R28</f>
        <v>#REF!</v>
      </c>
      <c r="S26" s="119" t="e">
        <f>S27+#REF!+S28</f>
        <v>#REF!</v>
      </c>
      <c r="T26" s="119" t="e">
        <f>T27+#REF!+T28</f>
        <v>#REF!</v>
      </c>
      <c r="U26" s="119" t="e">
        <f>U27+#REF!+U28</f>
        <v>#REF!</v>
      </c>
      <c r="V26" s="119" t="e">
        <f>V27+#REF!+V28</f>
        <v>#REF!</v>
      </c>
      <c r="W26" s="119" t="e">
        <f>W27+#REF!+W28</f>
        <v>#REF!</v>
      </c>
      <c r="X26" s="119" t="e">
        <f>X27+#REF!+X28</f>
        <v>#REF!</v>
      </c>
      <c r="Y26" s="119" t="e">
        <f>Y27+#REF!+Y28</f>
        <v>#REF!</v>
      </c>
      <c r="Z26" s="119" t="e">
        <f>Z27+#REF!+Z28</f>
        <v>#REF!</v>
      </c>
      <c r="AA26" s="119" t="e">
        <f>AA27+#REF!+AA28</f>
        <v>#REF!</v>
      </c>
      <c r="AB26" s="119" t="e">
        <f>AB27+#REF!+AB28</f>
        <v>#REF!</v>
      </c>
      <c r="AC26" s="119" t="e">
        <f>AC27+#REF!+AC28</f>
        <v>#REF!</v>
      </c>
      <c r="AD26" s="119" t="e">
        <f>AD27+#REF!+AD28</f>
        <v>#REF!</v>
      </c>
      <c r="AE26" s="119" t="e">
        <f>AE27+#REF!+AE28</f>
        <v>#REF!</v>
      </c>
      <c r="AF26" s="119">
        <f>AF27+AF28</f>
        <v>0</v>
      </c>
      <c r="AG26" s="119" t="e">
        <f>AG27+#REF!+AG28</f>
        <v>#REF!</v>
      </c>
      <c r="AH26" s="119">
        <f>AH27+AH28</f>
        <v>0</v>
      </c>
      <c r="AI26" s="21">
        <v>0</v>
      </c>
      <c r="AJ26" s="21">
        <v>0</v>
      </c>
      <c r="AK26" s="21">
        <v>0</v>
      </c>
      <c r="AL26" s="21">
        <v>0</v>
      </c>
      <c r="AM26" s="21">
        <v>0</v>
      </c>
      <c r="AN26" s="58">
        <f t="shared" si="1"/>
        <v>0</v>
      </c>
      <c r="AO26" s="31">
        <v>0</v>
      </c>
      <c r="AP26" s="30">
        <v>0</v>
      </c>
      <c r="AQ26" s="31">
        <v>0</v>
      </c>
      <c r="AR26" s="32"/>
    </row>
    <row r="27" spans="2:44" ht="51" outlineLevel="3" x14ac:dyDescent="0.25">
      <c r="B27" s="125" t="s">
        <v>152</v>
      </c>
      <c r="C27" s="101" t="s">
        <v>153</v>
      </c>
      <c r="D27" s="22" t="s">
        <v>9</v>
      </c>
      <c r="E27" s="22" t="s">
        <v>10</v>
      </c>
      <c r="G27" s="22" t="s">
        <v>9</v>
      </c>
      <c r="H27" s="22" t="s">
        <v>9</v>
      </c>
      <c r="I27" s="22"/>
      <c r="J27" s="22"/>
      <c r="K27" s="22"/>
      <c r="L27" s="22"/>
      <c r="M27" s="22"/>
      <c r="N27" s="22"/>
      <c r="O27" s="24">
        <v>0</v>
      </c>
      <c r="P27" s="98">
        <v>156.4</v>
      </c>
      <c r="Q27" s="98"/>
      <c r="R27" s="98"/>
      <c r="S27" s="98"/>
      <c r="T27" s="98"/>
      <c r="U27" s="98"/>
      <c r="V27" s="98"/>
      <c r="W27" s="98"/>
      <c r="X27" s="98"/>
      <c r="Y27" s="98"/>
      <c r="Z27" s="98"/>
      <c r="AA27" s="98"/>
      <c r="AB27" s="98"/>
      <c r="AC27" s="98"/>
      <c r="AD27" s="98"/>
      <c r="AE27" s="98"/>
      <c r="AF27" s="98">
        <v>0</v>
      </c>
      <c r="AG27" s="98"/>
      <c r="AH27" s="98">
        <v>0</v>
      </c>
      <c r="AI27" s="24">
        <v>0</v>
      </c>
      <c r="AJ27" s="24">
        <v>0</v>
      </c>
      <c r="AK27" s="24">
        <v>0</v>
      </c>
      <c r="AL27" s="24">
        <v>0</v>
      </c>
      <c r="AM27" s="24">
        <v>281400</v>
      </c>
      <c r="AN27" s="58">
        <f t="shared" si="1"/>
        <v>0</v>
      </c>
      <c r="AO27" s="12">
        <v>0</v>
      </c>
      <c r="AP27" s="13">
        <v>0</v>
      </c>
      <c r="AQ27" s="12">
        <v>0</v>
      </c>
      <c r="AR27" s="4"/>
    </row>
    <row r="28" spans="2:44" ht="51" x14ac:dyDescent="0.25">
      <c r="B28" s="66" t="s">
        <v>27</v>
      </c>
      <c r="C28" s="23" t="s">
        <v>26</v>
      </c>
      <c r="D28" s="22" t="s">
        <v>9</v>
      </c>
      <c r="E28" s="22" t="s">
        <v>10</v>
      </c>
      <c r="G28" s="22" t="s">
        <v>9</v>
      </c>
      <c r="H28" s="22" t="s">
        <v>9</v>
      </c>
      <c r="I28" s="22"/>
      <c r="J28" s="22"/>
      <c r="K28" s="22"/>
      <c r="L28" s="22"/>
      <c r="M28" s="22"/>
      <c r="N28" s="22"/>
      <c r="O28" s="24">
        <v>0</v>
      </c>
      <c r="P28" s="98">
        <v>30</v>
      </c>
      <c r="Q28" s="98"/>
      <c r="R28" s="98"/>
      <c r="S28" s="98"/>
      <c r="T28" s="98"/>
      <c r="U28" s="98"/>
      <c r="V28" s="98"/>
      <c r="W28" s="98"/>
      <c r="X28" s="98"/>
      <c r="Y28" s="98"/>
      <c r="Z28" s="98"/>
      <c r="AA28" s="98"/>
      <c r="AB28" s="98"/>
      <c r="AC28" s="98"/>
      <c r="AD28" s="98"/>
      <c r="AE28" s="98"/>
      <c r="AF28" s="98">
        <v>0</v>
      </c>
      <c r="AG28" s="98"/>
      <c r="AH28" s="98">
        <v>0</v>
      </c>
      <c r="AI28" s="24">
        <v>0</v>
      </c>
      <c r="AJ28" s="24">
        <v>0</v>
      </c>
      <c r="AK28" s="24">
        <v>0</v>
      </c>
      <c r="AL28" s="24">
        <v>0</v>
      </c>
      <c r="AM28" s="24">
        <v>30000</v>
      </c>
      <c r="AN28" s="58">
        <f t="shared" si="1"/>
        <v>0</v>
      </c>
      <c r="AO28" s="12">
        <v>281400</v>
      </c>
      <c r="AP28" s="13">
        <v>0</v>
      </c>
      <c r="AQ28" s="12">
        <v>0</v>
      </c>
      <c r="AR28" s="4"/>
    </row>
    <row r="29" spans="2:44" ht="27" x14ac:dyDescent="0.25">
      <c r="B29" s="126" t="s">
        <v>112</v>
      </c>
      <c r="C29" s="78" t="s">
        <v>30</v>
      </c>
      <c r="D29" s="77" t="s">
        <v>9</v>
      </c>
      <c r="E29" s="77" t="s">
        <v>10</v>
      </c>
      <c r="F29" s="79"/>
      <c r="G29" s="77" t="s">
        <v>9</v>
      </c>
      <c r="H29" s="77" t="s">
        <v>9</v>
      </c>
      <c r="I29" s="77"/>
      <c r="J29" s="77"/>
      <c r="K29" s="77"/>
      <c r="L29" s="77"/>
      <c r="M29" s="77"/>
      <c r="N29" s="77"/>
      <c r="O29" s="80">
        <v>0</v>
      </c>
      <c r="P29" s="80">
        <f>P30</f>
        <v>5028.4000000000005</v>
      </c>
      <c r="Q29" s="80">
        <f t="shared" ref="Q29:AH29" si="6">Q30</f>
        <v>0</v>
      </c>
      <c r="R29" s="80">
        <f t="shared" si="6"/>
        <v>0</v>
      </c>
      <c r="S29" s="80">
        <f t="shared" si="6"/>
        <v>0</v>
      </c>
      <c r="T29" s="80">
        <f t="shared" si="6"/>
        <v>0</v>
      </c>
      <c r="U29" s="80">
        <f t="shared" si="6"/>
        <v>0</v>
      </c>
      <c r="V29" s="80">
        <f t="shared" si="6"/>
        <v>0</v>
      </c>
      <c r="W29" s="80">
        <f t="shared" si="6"/>
        <v>0</v>
      </c>
      <c r="X29" s="80">
        <f t="shared" si="6"/>
        <v>0</v>
      </c>
      <c r="Y29" s="80">
        <f t="shared" si="6"/>
        <v>0</v>
      </c>
      <c r="Z29" s="80">
        <f t="shared" si="6"/>
        <v>0</v>
      </c>
      <c r="AA29" s="80">
        <f t="shared" si="6"/>
        <v>0</v>
      </c>
      <c r="AB29" s="80">
        <f t="shared" si="6"/>
        <v>0</v>
      </c>
      <c r="AC29" s="80">
        <f t="shared" si="6"/>
        <v>0</v>
      </c>
      <c r="AD29" s="80">
        <f t="shared" si="6"/>
        <v>0</v>
      </c>
      <c r="AE29" s="80">
        <f t="shared" si="6"/>
        <v>0</v>
      </c>
      <c r="AF29" s="80">
        <f t="shared" si="6"/>
        <v>10</v>
      </c>
      <c r="AG29" s="80">
        <f t="shared" si="6"/>
        <v>0</v>
      </c>
      <c r="AH29" s="80">
        <f t="shared" si="6"/>
        <v>0</v>
      </c>
      <c r="AI29" s="80">
        <v>0</v>
      </c>
      <c r="AJ29" s="80">
        <v>0</v>
      </c>
      <c r="AK29" s="80">
        <v>0</v>
      </c>
      <c r="AL29" s="80">
        <v>99000</v>
      </c>
      <c r="AM29" s="80">
        <v>1024800</v>
      </c>
      <c r="AN29" s="81">
        <f t="shared" si="1"/>
        <v>0</v>
      </c>
      <c r="AO29" s="12">
        <v>1123800</v>
      </c>
      <c r="AP29" s="13">
        <v>0</v>
      </c>
      <c r="AQ29" s="12">
        <v>0</v>
      </c>
      <c r="AR29" s="4"/>
    </row>
    <row r="30" spans="2:44" s="33" customFormat="1" ht="51" outlineLevel="1" x14ac:dyDescent="0.25">
      <c r="B30" s="118" t="s">
        <v>106</v>
      </c>
      <c r="C30" s="19" t="s">
        <v>31</v>
      </c>
      <c r="D30" s="18" t="s">
        <v>9</v>
      </c>
      <c r="E30" s="18" t="s">
        <v>10</v>
      </c>
      <c r="F30" s="20"/>
      <c r="G30" s="18" t="s">
        <v>9</v>
      </c>
      <c r="H30" s="18" t="s">
        <v>9</v>
      </c>
      <c r="I30" s="18"/>
      <c r="J30" s="18"/>
      <c r="K30" s="18"/>
      <c r="L30" s="18"/>
      <c r="M30" s="18"/>
      <c r="N30" s="18"/>
      <c r="O30" s="21">
        <v>0</v>
      </c>
      <c r="P30" s="119">
        <f>P31+P32+P33</f>
        <v>5028.4000000000005</v>
      </c>
      <c r="Q30" s="113">
        <f t="shared" ref="Q30:AE30" si="7">Q31+Q32</f>
        <v>0</v>
      </c>
      <c r="R30" s="113">
        <f t="shared" si="7"/>
        <v>0</v>
      </c>
      <c r="S30" s="113">
        <f t="shared" si="7"/>
        <v>0</v>
      </c>
      <c r="T30" s="113">
        <f t="shared" si="7"/>
        <v>0</v>
      </c>
      <c r="U30" s="113">
        <f t="shared" si="7"/>
        <v>0</v>
      </c>
      <c r="V30" s="113">
        <f t="shared" si="7"/>
        <v>0</v>
      </c>
      <c r="W30" s="113">
        <f t="shared" si="7"/>
        <v>0</v>
      </c>
      <c r="X30" s="113">
        <f t="shared" si="7"/>
        <v>0</v>
      </c>
      <c r="Y30" s="113">
        <f t="shared" si="7"/>
        <v>0</v>
      </c>
      <c r="Z30" s="113">
        <f t="shared" si="7"/>
        <v>0</v>
      </c>
      <c r="AA30" s="113">
        <f t="shared" si="7"/>
        <v>0</v>
      </c>
      <c r="AB30" s="113">
        <f t="shared" si="7"/>
        <v>0</v>
      </c>
      <c r="AC30" s="113">
        <f t="shared" si="7"/>
        <v>0</v>
      </c>
      <c r="AD30" s="113">
        <f t="shared" si="7"/>
        <v>0</v>
      </c>
      <c r="AE30" s="113">
        <f t="shared" si="7"/>
        <v>0</v>
      </c>
      <c r="AF30" s="119">
        <f>AF31+AF32+AF33</f>
        <v>10</v>
      </c>
      <c r="AG30" s="119">
        <f>AG31+AG32</f>
        <v>0</v>
      </c>
      <c r="AH30" s="119">
        <f>AH31+AH32+AH33</f>
        <v>0</v>
      </c>
      <c r="AI30" s="21">
        <v>0</v>
      </c>
      <c r="AJ30" s="21">
        <v>0</v>
      </c>
      <c r="AK30" s="21">
        <v>0</v>
      </c>
      <c r="AL30" s="21">
        <v>99000</v>
      </c>
      <c r="AM30" s="21">
        <v>1024800</v>
      </c>
      <c r="AN30" s="58">
        <f t="shared" si="1"/>
        <v>0</v>
      </c>
      <c r="AO30" s="31">
        <v>1123800</v>
      </c>
      <c r="AP30" s="30">
        <v>0</v>
      </c>
      <c r="AQ30" s="31">
        <v>0</v>
      </c>
      <c r="AR30" s="32"/>
    </row>
    <row r="31" spans="2:44" ht="38.25" outlineLevel="1" x14ac:dyDescent="0.25">
      <c r="B31" s="66" t="s">
        <v>29</v>
      </c>
      <c r="C31" s="23" t="s">
        <v>28</v>
      </c>
      <c r="D31" s="22" t="s">
        <v>9</v>
      </c>
      <c r="E31" s="22" t="s">
        <v>10</v>
      </c>
      <c r="G31" s="22" t="s">
        <v>9</v>
      </c>
      <c r="H31" s="22" t="s">
        <v>9</v>
      </c>
      <c r="I31" s="22"/>
      <c r="J31" s="22"/>
      <c r="K31" s="22"/>
      <c r="L31" s="22"/>
      <c r="M31" s="22"/>
      <c r="N31" s="22"/>
      <c r="O31" s="24">
        <v>0</v>
      </c>
      <c r="P31" s="98">
        <v>11.6</v>
      </c>
      <c r="Q31" s="98"/>
      <c r="R31" s="98"/>
      <c r="S31" s="98"/>
      <c r="T31" s="98"/>
      <c r="U31" s="98"/>
      <c r="V31" s="98"/>
      <c r="W31" s="98"/>
      <c r="X31" s="98"/>
      <c r="Y31" s="98"/>
      <c r="Z31" s="98"/>
      <c r="AA31" s="98"/>
      <c r="AB31" s="98"/>
      <c r="AC31" s="98"/>
      <c r="AD31" s="98"/>
      <c r="AE31" s="98"/>
      <c r="AF31" s="98">
        <v>10</v>
      </c>
      <c r="AG31" s="98"/>
      <c r="AH31" s="98">
        <v>0</v>
      </c>
      <c r="AI31" s="24">
        <v>0</v>
      </c>
      <c r="AJ31" s="24">
        <v>0</v>
      </c>
      <c r="AK31" s="24">
        <v>0</v>
      </c>
      <c r="AL31" s="24">
        <v>99000</v>
      </c>
      <c r="AM31" s="24">
        <v>1024800</v>
      </c>
      <c r="AN31" s="58">
        <f t="shared" si="1"/>
        <v>0</v>
      </c>
      <c r="AO31" s="12"/>
      <c r="AP31" s="13"/>
      <c r="AQ31" s="12"/>
      <c r="AR31" s="4"/>
    </row>
    <row r="32" spans="2:44" ht="51" outlineLevel="1" x14ac:dyDescent="0.25">
      <c r="B32" s="66" t="s">
        <v>177</v>
      </c>
      <c r="C32" s="96" t="s">
        <v>178</v>
      </c>
      <c r="D32" s="22"/>
      <c r="E32" s="22"/>
      <c r="G32" s="22"/>
      <c r="H32" s="22"/>
      <c r="I32" s="22"/>
      <c r="J32" s="22"/>
      <c r="K32" s="22"/>
      <c r="L32" s="22"/>
      <c r="M32" s="22"/>
      <c r="N32" s="22"/>
      <c r="O32" s="24"/>
      <c r="P32" s="24">
        <v>4515.1000000000004</v>
      </c>
      <c r="Q32" s="24"/>
      <c r="R32" s="24"/>
      <c r="S32" s="24"/>
      <c r="T32" s="24"/>
      <c r="U32" s="24"/>
      <c r="V32" s="24"/>
      <c r="W32" s="24"/>
      <c r="X32" s="24"/>
      <c r="Y32" s="24"/>
      <c r="Z32" s="24"/>
      <c r="AA32" s="24"/>
      <c r="AB32" s="24"/>
      <c r="AC32" s="24"/>
      <c r="AD32" s="24"/>
      <c r="AE32" s="24"/>
      <c r="AF32" s="24">
        <v>0</v>
      </c>
      <c r="AG32" s="24"/>
      <c r="AH32" s="24">
        <v>0</v>
      </c>
      <c r="AI32" s="24"/>
      <c r="AJ32" s="24"/>
      <c r="AK32" s="24"/>
      <c r="AL32" s="24"/>
      <c r="AM32" s="24"/>
      <c r="AN32" s="58">
        <v>0</v>
      </c>
      <c r="AO32" s="12"/>
      <c r="AP32" s="13"/>
      <c r="AQ32" s="12"/>
      <c r="AR32" s="4"/>
    </row>
    <row r="33" spans="2:44" ht="38.25" outlineLevel="1" x14ac:dyDescent="0.25">
      <c r="B33" s="66" t="s">
        <v>179</v>
      </c>
      <c r="C33" s="96" t="s">
        <v>180</v>
      </c>
      <c r="D33" s="22"/>
      <c r="E33" s="22"/>
      <c r="G33" s="22"/>
      <c r="H33" s="22"/>
      <c r="I33" s="22"/>
      <c r="J33" s="22"/>
      <c r="K33" s="22"/>
      <c r="L33" s="22"/>
      <c r="M33" s="22"/>
      <c r="N33" s="22"/>
      <c r="O33" s="24"/>
      <c r="P33" s="24">
        <v>501.7</v>
      </c>
      <c r="Q33" s="24"/>
      <c r="R33" s="24"/>
      <c r="S33" s="24"/>
      <c r="T33" s="24"/>
      <c r="U33" s="24"/>
      <c r="V33" s="24"/>
      <c r="W33" s="24"/>
      <c r="X33" s="24"/>
      <c r="Y33" s="24"/>
      <c r="Z33" s="24"/>
      <c r="AA33" s="24"/>
      <c r="AB33" s="24"/>
      <c r="AC33" s="24"/>
      <c r="AD33" s="24"/>
      <c r="AE33" s="24"/>
      <c r="AF33" s="24">
        <v>0</v>
      </c>
      <c r="AG33" s="24"/>
      <c r="AH33" s="24">
        <v>0</v>
      </c>
      <c r="AI33" s="24"/>
      <c r="AJ33" s="24"/>
      <c r="AK33" s="24"/>
      <c r="AL33" s="24"/>
      <c r="AM33" s="24"/>
      <c r="AN33" s="58">
        <v>0</v>
      </c>
      <c r="AO33" s="12"/>
      <c r="AP33" s="13"/>
      <c r="AQ33" s="12"/>
      <c r="AR33" s="4"/>
    </row>
    <row r="34" spans="2:44" s="45" customFormat="1" ht="40.5" x14ac:dyDescent="0.25">
      <c r="B34" s="126" t="s">
        <v>111</v>
      </c>
      <c r="C34" s="78" t="s">
        <v>33</v>
      </c>
      <c r="D34" s="77" t="s">
        <v>9</v>
      </c>
      <c r="E34" s="77" t="s">
        <v>10</v>
      </c>
      <c r="F34" s="79"/>
      <c r="G34" s="77" t="s">
        <v>9</v>
      </c>
      <c r="H34" s="77" t="s">
        <v>9</v>
      </c>
      <c r="I34" s="77"/>
      <c r="J34" s="77"/>
      <c r="K34" s="77"/>
      <c r="L34" s="77"/>
      <c r="M34" s="77"/>
      <c r="N34" s="77"/>
      <c r="O34" s="80">
        <v>0</v>
      </c>
      <c r="P34" s="93">
        <f>P35+P48+P58+P62</f>
        <v>116533.90000000001</v>
      </c>
      <c r="Q34" s="93" t="e">
        <f>Q35+Q48+#REF!+#REF!+Q62+#REF!</f>
        <v>#REF!</v>
      </c>
      <c r="R34" s="93" t="e">
        <f>R35+R48+#REF!+#REF!+R62+#REF!</f>
        <v>#REF!</v>
      </c>
      <c r="S34" s="93" t="e">
        <f>S35+S48+#REF!+#REF!+S62+#REF!</f>
        <v>#REF!</v>
      </c>
      <c r="T34" s="93" t="e">
        <f>T35+T48+#REF!+#REF!+T62+#REF!</f>
        <v>#REF!</v>
      </c>
      <c r="U34" s="93" t="e">
        <f>U35+U48+#REF!+#REF!+U62+#REF!</f>
        <v>#REF!</v>
      </c>
      <c r="V34" s="93" t="e">
        <f>V35+V48+#REF!+#REF!+V62+#REF!</f>
        <v>#REF!</v>
      </c>
      <c r="W34" s="93" t="e">
        <f>W35+W48+#REF!+#REF!+W62+#REF!</f>
        <v>#REF!</v>
      </c>
      <c r="X34" s="93" t="e">
        <f>X35+X48+#REF!+#REF!+X62+#REF!</f>
        <v>#REF!</v>
      </c>
      <c r="Y34" s="93" t="e">
        <f>Y35+Y48+#REF!+#REF!+Y62+#REF!</f>
        <v>#REF!</v>
      </c>
      <c r="Z34" s="93" t="e">
        <f>Z35+Z48+#REF!+#REF!+Z62+#REF!</f>
        <v>#REF!</v>
      </c>
      <c r="AA34" s="93" t="e">
        <f>AA35+AA48+#REF!+#REF!+AA62+#REF!</f>
        <v>#REF!</v>
      </c>
      <c r="AB34" s="93" t="e">
        <f>AB35+AB48+#REF!+#REF!+AB62+#REF!</f>
        <v>#REF!</v>
      </c>
      <c r="AC34" s="93" t="e">
        <f>AC35+AC48+#REF!+#REF!+AC62+#REF!</f>
        <v>#REF!</v>
      </c>
      <c r="AD34" s="93" t="e">
        <f>AD35+AD48+#REF!+#REF!+AD62+#REF!</f>
        <v>#REF!</v>
      </c>
      <c r="AE34" s="93" t="e">
        <f>AE35+AE48+#REF!+#REF!+AE62+#REF!</f>
        <v>#REF!</v>
      </c>
      <c r="AF34" s="93">
        <f>AF35+AF48+AF62</f>
        <v>16091.399999999998</v>
      </c>
      <c r="AG34" s="93" t="e">
        <f>AG35+AG48+#REF!+#REF!+AG62+#REF!</f>
        <v>#REF!</v>
      </c>
      <c r="AH34" s="93">
        <f>AH35+AH48+AH62</f>
        <v>15862.899999999998</v>
      </c>
      <c r="AI34" s="80">
        <v>0</v>
      </c>
      <c r="AJ34" s="80">
        <v>0</v>
      </c>
      <c r="AK34" s="80">
        <v>0</v>
      </c>
      <c r="AL34" s="80">
        <v>0</v>
      </c>
      <c r="AM34" s="80">
        <v>1450000</v>
      </c>
      <c r="AN34" s="81">
        <f t="shared" si="1"/>
        <v>13.612262182935606</v>
      </c>
      <c r="AO34" s="63">
        <v>1450000</v>
      </c>
      <c r="AP34" s="62">
        <v>0</v>
      </c>
      <c r="AQ34" s="63">
        <v>0</v>
      </c>
      <c r="AR34" s="61"/>
    </row>
    <row r="35" spans="2:44" ht="27" outlineLevel="1" x14ac:dyDescent="0.25">
      <c r="B35" s="123" t="s">
        <v>121</v>
      </c>
      <c r="C35" s="15" t="s">
        <v>34</v>
      </c>
      <c r="D35" s="14" t="s">
        <v>9</v>
      </c>
      <c r="E35" s="14" t="s">
        <v>10</v>
      </c>
      <c r="F35" s="16"/>
      <c r="G35" s="14" t="s">
        <v>9</v>
      </c>
      <c r="H35" s="14" t="s">
        <v>9</v>
      </c>
      <c r="I35" s="14"/>
      <c r="J35" s="14"/>
      <c r="K35" s="14"/>
      <c r="L35" s="14"/>
      <c r="M35" s="14"/>
      <c r="N35" s="14"/>
      <c r="O35" s="17">
        <v>0</v>
      </c>
      <c r="P35" s="135">
        <f>P36+P45</f>
        <v>48493.3</v>
      </c>
      <c r="Q35" s="135">
        <f t="shared" ref="Q35:AE35" si="8">Q36+Q45</f>
        <v>0</v>
      </c>
      <c r="R35" s="135">
        <f t="shared" si="8"/>
        <v>0</v>
      </c>
      <c r="S35" s="135">
        <f t="shared" si="8"/>
        <v>0</v>
      </c>
      <c r="T35" s="135">
        <f t="shared" si="8"/>
        <v>0</v>
      </c>
      <c r="U35" s="135">
        <f t="shared" si="8"/>
        <v>0</v>
      </c>
      <c r="V35" s="135">
        <f t="shared" si="8"/>
        <v>0</v>
      </c>
      <c r="W35" s="135">
        <f t="shared" si="8"/>
        <v>0</v>
      </c>
      <c r="X35" s="135">
        <f t="shared" si="8"/>
        <v>0</v>
      </c>
      <c r="Y35" s="135">
        <f t="shared" si="8"/>
        <v>0</v>
      </c>
      <c r="Z35" s="135">
        <f t="shared" si="8"/>
        <v>0</v>
      </c>
      <c r="AA35" s="135">
        <f t="shared" si="8"/>
        <v>0</v>
      </c>
      <c r="AB35" s="135">
        <f t="shared" si="8"/>
        <v>0</v>
      </c>
      <c r="AC35" s="135">
        <f t="shared" si="8"/>
        <v>0</v>
      </c>
      <c r="AD35" s="135">
        <f t="shared" si="8"/>
        <v>0</v>
      </c>
      <c r="AE35" s="135">
        <f t="shared" si="8"/>
        <v>0</v>
      </c>
      <c r="AF35" s="135">
        <f>AF36+AF45</f>
        <v>10512.599999999999</v>
      </c>
      <c r="AG35" s="135">
        <f t="shared" ref="AG35:AH35" si="9">AG36+AG45</f>
        <v>0</v>
      </c>
      <c r="AH35" s="135">
        <f t="shared" si="9"/>
        <v>10288.499999999998</v>
      </c>
      <c r="AI35" s="17">
        <v>0</v>
      </c>
      <c r="AJ35" s="17">
        <v>0</v>
      </c>
      <c r="AK35" s="17">
        <v>0</v>
      </c>
      <c r="AL35" s="17">
        <v>0</v>
      </c>
      <c r="AM35" s="17">
        <v>1450000</v>
      </c>
      <c r="AN35" s="58">
        <f t="shared" si="1"/>
        <v>21.216332977957777</v>
      </c>
      <c r="AO35" s="12">
        <v>1450000</v>
      </c>
      <c r="AP35" s="13">
        <v>0</v>
      </c>
      <c r="AQ35" s="12">
        <v>0</v>
      </c>
      <c r="AR35" s="4"/>
    </row>
    <row r="36" spans="2:44" s="33" customFormat="1" ht="25.5" outlineLevel="2" x14ac:dyDescent="0.25">
      <c r="B36" s="118" t="s">
        <v>122</v>
      </c>
      <c r="C36" s="19" t="s">
        <v>35</v>
      </c>
      <c r="D36" s="18" t="s">
        <v>9</v>
      </c>
      <c r="E36" s="18" t="s">
        <v>10</v>
      </c>
      <c r="F36" s="20"/>
      <c r="G36" s="18" t="s">
        <v>9</v>
      </c>
      <c r="H36" s="18" t="s">
        <v>9</v>
      </c>
      <c r="I36" s="18"/>
      <c r="J36" s="18"/>
      <c r="K36" s="18"/>
      <c r="L36" s="18"/>
      <c r="M36" s="18"/>
      <c r="N36" s="18"/>
      <c r="O36" s="21">
        <v>0</v>
      </c>
      <c r="P36" s="119">
        <f>P37+P38+P39+P40+P41+P42+P43+P44</f>
        <v>28620</v>
      </c>
      <c r="Q36" s="119">
        <f t="shared" ref="Q36:AE36" si="10">Q37+Q38+Q39+Q40+Q41+Q42+Q43+Q44</f>
        <v>0</v>
      </c>
      <c r="R36" s="119">
        <f t="shared" si="10"/>
        <v>0</v>
      </c>
      <c r="S36" s="119">
        <f t="shared" si="10"/>
        <v>0</v>
      </c>
      <c r="T36" s="119">
        <f t="shared" si="10"/>
        <v>0</v>
      </c>
      <c r="U36" s="119">
        <f t="shared" si="10"/>
        <v>0</v>
      </c>
      <c r="V36" s="119">
        <f t="shared" si="10"/>
        <v>0</v>
      </c>
      <c r="W36" s="119">
        <f t="shared" si="10"/>
        <v>0</v>
      </c>
      <c r="X36" s="119">
        <f t="shared" si="10"/>
        <v>0</v>
      </c>
      <c r="Y36" s="119">
        <f t="shared" si="10"/>
        <v>0</v>
      </c>
      <c r="Z36" s="119">
        <f t="shared" si="10"/>
        <v>0</v>
      </c>
      <c r="AA36" s="119">
        <f t="shared" si="10"/>
        <v>0</v>
      </c>
      <c r="AB36" s="119">
        <f t="shared" si="10"/>
        <v>0</v>
      </c>
      <c r="AC36" s="119">
        <f t="shared" si="10"/>
        <v>0</v>
      </c>
      <c r="AD36" s="119">
        <f t="shared" si="10"/>
        <v>0</v>
      </c>
      <c r="AE36" s="119">
        <f t="shared" si="10"/>
        <v>0</v>
      </c>
      <c r="AF36" s="119">
        <f>AF37+AF38+AF39+AF40+AF41+AF42+AF43+AF44</f>
        <v>10512.599999999999</v>
      </c>
      <c r="AG36" s="119">
        <f t="shared" ref="AG36" si="11">AG37+AG38+AG39+AG40+AG41+AG42+AG43+AG44</f>
        <v>0</v>
      </c>
      <c r="AH36" s="119">
        <f t="shared" ref="AH36" si="12">AH37+AH38+AH39+AH40+AH41+AH42+AH43+AH44</f>
        <v>10288.499999999998</v>
      </c>
      <c r="AI36" s="21">
        <v>0</v>
      </c>
      <c r="AJ36" s="21">
        <v>0</v>
      </c>
      <c r="AK36" s="21">
        <v>0</v>
      </c>
      <c r="AL36" s="21">
        <v>0</v>
      </c>
      <c r="AM36" s="21">
        <v>1450000</v>
      </c>
      <c r="AN36" s="58">
        <f t="shared" si="1"/>
        <v>35.948637316561836</v>
      </c>
      <c r="AO36" s="31">
        <v>1450000</v>
      </c>
      <c r="AP36" s="30">
        <v>0</v>
      </c>
      <c r="AQ36" s="31">
        <v>0</v>
      </c>
      <c r="AR36" s="32"/>
    </row>
    <row r="37" spans="2:44" ht="38.25" outlineLevel="3" x14ac:dyDescent="0.25">
      <c r="B37" s="66" t="s">
        <v>36</v>
      </c>
      <c r="C37" s="96" t="s">
        <v>181</v>
      </c>
      <c r="D37" s="22" t="s">
        <v>9</v>
      </c>
      <c r="E37" s="22" t="s">
        <v>10</v>
      </c>
      <c r="G37" s="22" t="s">
        <v>9</v>
      </c>
      <c r="H37" s="22" t="s">
        <v>9</v>
      </c>
      <c r="I37" s="22"/>
      <c r="J37" s="22"/>
      <c r="K37" s="22"/>
      <c r="L37" s="22"/>
      <c r="M37" s="22"/>
      <c r="N37" s="22"/>
      <c r="O37" s="24">
        <v>0</v>
      </c>
      <c r="P37" s="100">
        <v>1439.4</v>
      </c>
      <c r="Q37" s="100"/>
      <c r="R37" s="100"/>
      <c r="S37" s="100"/>
      <c r="T37" s="100"/>
      <c r="U37" s="100"/>
      <c r="V37" s="100"/>
      <c r="W37" s="100"/>
      <c r="X37" s="100"/>
      <c r="Y37" s="100"/>
      <c r="Z37" s="100"/>
      <c r="AA37" s="100"/>
      <c r="AB37" s="100"/>
      <c r="AC37" s="100"/>
      <c r="AD37" s="100"/>
      <c r="AE37" s="100"/>
      <c r="AF37" s="100">
        <v>658.4</v>
      </c>
      <c r="AG37" s="100"/>
      <c r="AH37" s="100">
        <v>658.4</v>
      </c>
      <c r="AI37" s="59">
        <v>0</v>
      </c>
      <c r="AJ37" s="59">
        <v>0</v>
      </c>
      <c r="AK37" s="59">
        <v>2874975.74</v>
      </c>
      <c r="AL37" s="59">
        <v>1250062.68</v>
      </c>
      <c r="AM37" s="59">
        <v>15283661.58</v>
      </c>
      <c r="AN37" s="60">
        <f t="shared" si="1"/>
        <v>45.741281089342777</v>
      </c>
      <c r="AO37" s="12">
        <v>1450000</v>
      </c>
      <c r="AP37" s="13">
        <v>0</v>
      </c>
      <c r="AQ37" s="12">
        <v>0</v>
      </c>
      <c r="AR37" s="4"/>
    </row>
    <row r="38" spans="2:44" ht="25.5" outlineLevel="3" x14ac:dyDescent="0.25">
      <c r="B38" s="99" t="s">
        <v>32</v>
      </c>
      <c r="C38" s="96" t="s">
        <v>155</v>
      </c>
      <c r="D38" s="117" t="s">
        <v>9</v>
      </c>
      <c r="E38" s="117" t="s">
        <v>10</v>
      </c>
      <c r="F38" s="149"/>
      <c r="G38" s="117" t="s">
        <v>9</v>
      </c>
      <c r="H38" s="117" t="s">
        <v>9</v>
      </c>
      <c r="I38" s="117"/>
      <c r="J38" s="117"/>
      <c r="K38" s="117"/>
      <c r="L38" s="117"/>
      <c r="M38" s="117"/>
      <c r="N38" s="117"/>
      <c r="O38" s="110">
        <v>0</v>
      </c>
      <c r="P38" s="100">
        <v>772.3</v>
      </c>
      <c r="Q38" s="111"/>
      <c r="R38" s="111"/>
      <c r="S38" s="111"/>
      <c r="T38" s="111"/>
      <c r="U38" s="111"/>
      <c r="V38" s="111"/>
      <c r="W38" s="111"/>
      <c r="X38" s="111"/>
      <c r="Y38" s="111"/>
      <c r="Z38" s="111"/>
      <c r="AA38" s="111"/>
      <c r="AB38" s="111"/>
      <c r="AC38" s="111"/>
      <c r="AD38" s="111"/>
      <c r="AE38" s="111"/>
      <c r="AF38" s="100">
        <v>770</v>
      </c>
      <c r="AG38" s="111"/>
      <c r="AH38" s="100">
        <v>770</v>
      </c>
      <c r="AI38" s="100">
        <v>0</v>
      </c>
      <c r="AJ38" s="100">
        <v>0</v>
      </c>
      <c r="AK38" s="100">
        <v>2874975.74</v>
      </c>
      <c r="AL38" s="100">
        <v>1250062.68</v>
      </c>
      <c r="AM38" s="100">
        <v>15283661.58</v>
      </c>
      <c r="AN38" s="154">
        <f t="shared" ref="AN38:AN49" si="13">(AH38/P38)*100</f>
        <v>99.702188268807461</v>
      </c>
      <c r="AO38" s="12">
        <v>1450000</v>
      </c>
      <c r="AP38" s="13">
        <v>0</v>
      </c>
      <c r="AQ38" s="12">
        <v>0</v>
      </c>
      <c r="AR38" s="4"/>
    </row>
    <row r="39" spans="2:44" ht="43.5" customHeight="1" outlineLevel="3" x14ac:dyDescent="0.25">
      <c r="B39" s="99" t="s">
        <v>151</v>
      </c>
      <c r="C39" s="96" t="s">
        <v>154</v>
      </c>
      <c r="D39" s="117" t="s">
        <v>9</v>
      </c>
      <c r="E39" s="117" t="s">
        <v>10</v>
      </c>
      <c r="F39" s="149"/>
      <c r="G39" s="117" t="s">
        <v>9</v>
      </c>
      <c r="H39" s="117" t="s">
        <v>9</v>
      </c>
      <c r="I39" s="117"/>
      <c r="J39" s="117"/>
      <c r="K39" s="117"/>
      <c r="L39" s="117"/>
      <c r="M39" s="117"/>
      <c r="N39" s="117"/>
      <c r="O39" s="110">
        <v>0</v>
      </c>
      <c r="P39" s="100">
        <v>87.5</v>
      </c>
      <c r="Q39" s="111"/>
      <c r="R39" s="111"/>
      <c r="S39" s="111"/>
      <c r="T39" s="111"/>
      <c r="U39" s="111"/>
      <c r="V39" s="111"/>
      <c r="W39" s="111"/>
      <c r="X39" s="111"/>
      <c r="Y39" s="111"/>
      <c r="Z39" s="111"/>
      <c r="AA39" s="111"/>
      <c r="AB39" s="111"/>
      <c r="AC39" s="111"/>
      <c r="AD39" s="111"/>
      <c r="AE39" s="111"/>
      <c r="AF39" s="100">
        <v>10.5</v>
      </c>
      <c r="AG39" s="111"/>
      <c r="AH39" s="100">
        <v>10.5</v>
      </c>
      <c r="AI39" s="100">
        <v>0</v>
      </c>
      <c r="AJ39" s="100">
        <v>0</v>
      </c>
      <c r="AK39" s="100">
        <v>2874975.74</v>
      </c>
      <c r="AL39" s="100">
        <v>1250062.68</v>
      </c>
      <c r="AM39" s="100">
        <v>15283661.58</v>
      </c>
      <c r="AN39" s="154">
        <f t="shared" si="13"/>
        <v>12</v>
      </c>
      <c r="AO39" s="12">
        <v>1450000</v>
      </c>
      <c r="AP39" s="13">
        <v>0</v>
      </c>
      <c r="AQ39" s="12">
        <v>0</v>
      </c>
      <c r="AR39" s="4"/>
    </row>
    <row r="40" spans="2:44" ht="30" customHeight="1" outlineLevel="3" x14ac:dyDescent="0.25">
      <c r="B40" s="99" t="s">
        <v>221</v>
      </c>
      <c r="C40" s="96" t="s">
        <v>222</v>
      </c>
      <c r="D40" s="117" t="s">
        <v>9</v>
      </c>
      <c r="E40" s="117" t="s">
        <v>10</v>
      </c>
      <c r="F40" s="149"/>
      <c r="G40" s="117" t="s">
        <v>9</v>
      </c>
      <c r="H40" s="117" t="s">
        <v>9</v>
      </c>
      <c r="I40" s="117"/>
      <c r="J40" s="117"/>
      <c r="K40" s="117"/>
      <c r="L40" s="117"/>
      <c r="M40" s="117"/>
      <c r="N40" s="117"/>
      <c r="O40" s="110">
        <v>0</v>
      </c>
      <c r="P40" s="100">
        <v>14148.7</v>
      </c>
      <c r="Q40" s="111"/>
      <c r="R40" s="111"/>
      <c r="S40" s="111"/>
      <c r="T40" s="111"/>
      <c r="U40" s="111"/>
      <c r="V40" s="111"/>
      <c r="W40" s="111"/>
      <c r="X40" s="111"/>
      <c r="Y40" s="111"/>
      <c r="Z40" s="111"/>
      <c r="AA40" s="111"/>
      <c r="AB40" s="111"/>
      <c r="AC40" s="111"/>
      <c r="AD40" s="111"/>
      <c r="AE40" s="111"/>
      <c r="AF40" s="100">
        <v>6444</v>
      </c>
      <c r="AG40" s="111"/>
      <c r="AH40" s="100">
        <v>6444</v>
      </c>
      <c r="AI40" s="100">
        <v>0</v>
      </c>
      <c r="AJ40" s="100">
        <v>0</v>
      </c>
      <c r="AK40" s="100">
        <v>2874975.74</v>
      </c>
      <c r="AL40" s="100">
        <v>1250062.68</v>
      </c>
      <c r="AM40" s="100">
        <v>15283661.58</v>
      </c>
      <c r="AN40" s="154">
        <f t="shared" si="13"/>
        <v>45.544820372189669</v>
      </c>
      <c r="AO40" s="12">
        <v>1450000</v>
      </c>
      <c r="AP40" s="13">
        <v>0</v>
      </c>
      <c r="AQ40" s="12">
        <v>0</v>
      </c>
      <c r="AR40" s="4"/>
    </row>
    <row r="41" spans="2:44" ht="54.75" customHeight="1" outlineLevel="3" x14ac:dyDescent="0.25">
      <c r="B41" s="99" t="s">
        <v>223</v>
      </c>
      <c r="C41" s="96" t="s">
        <v>224</v>
      </c>
      <c r="D41" s="117" t="s">
        <v>9</v>
      </c>
      <c r="E41" s="117" t="s">
        <v>10</v>
      </c>
      <c r="F41" s="149"/>
      <c r="G41" s="117" t="s">
        <v>9</v>
      </c>
      <c r="H41" s="117" t="s">
        <v>9</v>
      </c>
      <c r="I41" s="117"/>
      <c r="J41" s="117"/>
      <c r="K41" s="117"/>
      <c r="L41" s="117"/>
      <c r="M41" s="117"/>
      <c r="N41" s="117"/>
      <c r="O41" s="110">
        <v>0</v>
      </c>
      <c r="P41" s="100">
        <v>351.8</v>
      </c>
      <c r="Q41" s="111"/>
      <c r="R41" s="111"/>
      <c r="S41" s="111"/>
      <c r="T41" s="111"/>
      <c r="U41" s="111"/>
      <c r="V41" s="111"/>
      <c r="W41" s="111"/>
      <c r="X41" s="111"/>
      <c r="Y41" s="111"/>
      <c r="Z41" s="111"/>
      <c r="AA41" s="111"/>
      <c r="AB41" s="111"/>
      <c r="AC41" s="111"/>
      <c r="AD41" s="111"/>
      <c r="AE41" s="111"/>
      <c r="AF41" s="100">
        <v>119.7</v>
      </c>
      <c r="AG41" s="111"/>
      <c r="AH41" s="100">
        <v>113.9</v>
      </c>
      <c r="AI41" s="100">
        <v>0</v>
      </c>
      <c r="AJ41" s="100">
        <v>0</v>
      </c>
      <c r="AK41" s="100">
        <v>2874975.74</v>
      </c>
      <c r="AL41" s="100">
        <v>1250062.68</v>
      </c>
      <c r="AM41" s="100">
        <v>15283661.58</v>
      </c>
      <c r="AN41" s="154">
        <f t="shared" si="13"/>
        <v>32.376350198976695</v>
      </c>
      <c r="AO41" s="12">
        <v>1450000</v>
      </c>
      <c r="AP41" s="13">
        <v>0</v>
      </c>
      <c r="AQ41" s="12">
        <v>0</v>
      </c>
      <c r="AR41" s="4"/>
    </row>
    <row r="42" spans="2:44" ht="31.5" customHeight="1" outlineLevel="3" x14ac:dyDescent="0.25">
      <c r="B42" s="99" t="s">
        <v>225</v>
      </c>
      <c r="C42" s="96" t="s">
        <v>226</v>
      </c>
      <c r="D42" s="117" t="s">
        <v>9</v>
      </c>
      <c r="E42" s="117" t="s">
        <v>10</v>
      </c>
      <c r="F42" s="149"/>
      <c r="G42" s="117" t="s">
        <v>9</v>
      </c>
      <c r="H42" s="117" t="s">
        <v>9</v>
      </c>
      <c r="I42" s="117"/>
      <c r="J42" s="117"/>
      <c r="K42" s="117"/>
      <c r="L42" s="117"/>
      <c r="M42" s="117"/>
      <c r="N42" s="117"/>
      <c r="O42" s="110">
        <v>0</v>
      </c>
      <c r="P42" s="100">
        <v>1250</v>
      </c>
      <c r="Q42" s="100"/>
      <c r="R42" s="100"/>
      <c r="S42" s="100"/>
      <c r="T42" s="100"/>
      <c r="U42" s="100"/>
      <c r="V42" s="100"/>
      <c r="W42" s="100"/>
      <c r="X42" s="100"/>
      <c r="Y42" s="100"/>
      <c r="Z42" s="100"/>
      <c r="AA42" s="100"/>
      <c r="AB42" s="100"/>
      <c r="AC42" s="100"/>
      <c r="AD42" s="100"/>
      <c r="AE42" s="100"/>
      <c r="AF42" s="100">
        <v>257.2</v>
      </c>
      <c r="AG42" s="100"/>
      <c r="AH42" s="100">
        <v>222.8</v>
      </c>
      <c r="AI42" s="100">
        <v>0</v>
      </c>
      <c r="AJ42" s="100">
        <v>0</v>
      </c>
      <c r="AK42" s="100">
        <v>2874975.74</v>
      </c>
      <c r="AL42" s="100">
        <v>1250062.68</v>
      </c>
      <c r="AM42" s="100">
        <v>15283661.58</v>
      </c>
      <c r="AN42" s="154">
        <f t="shared" si="13"/>
        <v>17.824000000000002</v>
      </c>
      <c r="AO42" s="12">
        <v>1450000</v>
      </c>
      <c r="AP42" s="13">
        <v>0</v>
      </c>
      <c r="AQ42" s="12">
        <v>0</v>
      </c>
      <c r="AR42" s="4"/>
    </row>
    <row r="43" spans="2:44" ht="18" customHeight="1" outlineLevel="3" x14ac:dyDescent="0.25">
      <c r="B43" s="99" t="s">
        <v>227</v>
      </c>
      <c r="C43" s="96" t="s">
        <v>228</v>
      </c>
      <c r="D43" s="117" t="s">
        <v>9</v>
      </c>
      <c r="E43" s="117" t="s">
        <v>10</v>
      </c>
      <c r="F43" s="149"/>
      <c r="G43" s="117" t="s">
        <v>9</v>
      </c>
      <c r="H43" s="117" t="s">
        <v>9</v>
      </c>
      <c r="I43" s="117"/>
      <c r="J43" s="117"/>
      <c r="K43" s="117"/>
      <c r="L43" s="117"/>
      <c r="M43" s="117"/>
      <c r="N43" s="117"/>
      <c r="O43" s="110">
        <v>0</v>
      </c>
      <c r="P43" s="100">
        <v>5641.4</v>
      </c>
      <c r="Q43" s="100"/>
      <c r="R43" s="100"/>
      <c r="S43" s="100"/>
      <c r="T43" s="100"/>
      <c r="U43" s="100"/>
      <c r="V43" s="100"/>
      <c r="W43" s="100"/>
      <c r="X43" s="100"/>
      <c r="Y43" s="100"/>
      <c r="Z43" s="100"/>
      <c r="AA43" s="100"/>
      <c r="AB43" s="100"/>
      <c r="AC43" s="100"/>
      <c r="AD43" s="100"/>
      <c r="AE43" s="100"/>
      <c r="AF43" s="100">
        <v>2237.9</v>
      </c>
      <c r="AG43" s="100"/>
      <c r="AH43" s="100">
        <v>2054</v>
      </c>
      <c r="AI43" s="100">
        <v>0</v>
      </c>
      <c r="AJ43" s="100">
        <v>0</v>
      </c>
      <c r="AK43" s="100">
        <v>2874975.74</v>
      </c>
      <c r="AL43" s="100">
        <v>1250062.68</v>
      </c>
      <c r="AM43" s="100">
        <v>15283661.58</v>
      </c>
      <c r="AN43" s="154">
        <f t="shared" si="13"/>
        <v>36.409401921508852</v>
      </c>
      <c r="AO43" s="12">
        <v>1450000</v>
      </c>
      <c r="AP43" s="13">
        <v>0</v>
      </c>
      <c r="AQ43" s="12">
        <v>0</v>
      </c>
      <c r="AR43" s="4"/>
    </row>
    <row r="44" spans="2:44" ht="81" customHeight="1" outlineLevel="3" x14ac:dyDescent="0.25">
      <c r="B44" s="99" t="s">
        <v>229</v>
      </c>
      <c r="C44" s="96" t="s">
        <v>230</v>
      </c>
      <c r="D44" s="117" t="s">
        <v>9</v>
      </c>
      <c r="E44" s="117" t="s">
        <v>10</v>
      </c>
      <c r="F44" s="149"/>
      <c r="G44" s="117" t="s">
        <v>9</v>
      </c>
      <c r="H44" s="117" t="s">
        <v>9</v>
      </c>
      <c r="I44" s="117"/>
      <c r="J44" s="117"/>
      <c r="K44" s="117"/>
      <c r="L44" s="117"/>
      <c r="M44" s="117"/>
      <c r="N44" s="117"/>
      <c r="O44" s="110">
        <v>0</v>
      </c>
      <c r="P44" s="100">
        <v>4928.8999999999996</v>
      </c>
      <c r="Q44" s="100"/>
      <c r="R44" s="100"/>
      <c r="S44" s="100"/>
      <c r="T44" s="100"/>
      <c r="U44" s="100"/>
      <c r="V44" s="100"/>
      <c r="W44" s="100"/>
      <c r="X44" s="100"/>
      <c r="Y44" s="100"/>
      <c r="Z44" s="100"/>
      <c r="AA44" s="100"/>
      <c r="AB44" s="100"/>
      <c r="AC44" s="100"/>
      <c r="AD44" s="100"/>
      <c r="AE44" s="100"/>
      <c r="AF44" s="100">
        <v>14.9</v>
      </c>
      <c r="AG44" s="100"/>
      <c r="AH44" s="100">
        <v>14.9</v>
      </c>
      <c r="AI44" s="100">
        <v>0</v>
      </c>
      <c r="AJ44" s="100">
        <v>0</v>
      </c>
      <c r="AK44" s="100">
        <v>2874975.74</v>
      </c>
      <c r="AL44" s="100">
        <v>1250062.68</v>
      </c>
      <c r="AM44" s="100">
        <v>15283661.58</v>
      </c>
      <c r="AN44" s="154">
        <f t="shared" si="13"/>
        <v>0.30229868733388793</v>
      </c>
      <c r="AO44" s="12">
        <v>1450000</v>
      </c>
      <c r="AP44" s="13">
        <v>0</v>
      </c>
      <c r="AQ44" s="12">
        <v>0</v>
      </c>
      <c r="AR44" s="4"/>
    </row>
    <row r="45" spans="2:44" s="33" customFormat="1" ht="25.5" outlineLevel="2" x14ac:dyDescent="0.25">
      <c r="B45" s="155" t="s">
        <v>215</v>
      </c>
      <c r="C45" s="153" t="s">
        <v>216</v>
      </c>
      <c r="D45" s="151" t="s">
        <v>9</v>
      </c>
      <c r="E45" s="151" t="s">
        <v>10</v>
      </c>
      <c r="F45" s="152"/>
      <c r="G45" s="151" t="s">
        <v>9</v>
      </c>
      <c r="H45" s="151" t="s">
        <v>9</v>
      </c>
      <c r="I45" s="151"/>
      <c r="J45" s="151"/>
      <c r="K45" s="151"/>
      <c r="L45" s="151"/>
      <c r="M45" s="151"/>
      <c r="N45" s="151"/>
      <c r="O45" s="113">
        <v>0</v>
      </c>
      <c r="P45" s="119">
        <f>P46+P47</f>
        <v>19873.3</v>
      </c>
      <c r="Q45" s="119">
        <f t="shared" ref="Q45:AF45" si="14">Q46+Q47</f>
        <v>0</v>
      </c>
      <c r="R45" s="119">
        <f t="shared" si="14"/>
        <v>0</v>
      </c>
      <c r="S45" s="119">
        <f t="shared" si="14"/>
        <v>0</v>
      </c>
      <c r="T45" s="119">
        <f t="shared" si="14"/>
        <v>0</v>
      </c>
      <c r="U45" s="119">
        <f t="shared" si="14"/>
        <v>0</v>
      </c>
      <c r="V45" s="119">
        <f t="shared" si="14"/>
        <v>0</v>
      </c>
      <c r="W45" s="119">
        <f t="shared" si="14"/>
        <v>0</v>
      </c>
      <c r="X45" s="119">
        <f t="shared" si="14"/>
        <v>0</v>
      </c>
      <c r="Y45" s="119">
        <f t="shared" si="14"/>
        <v>0</v>
      </c>
      <c r="Z45" s="119">
        <f t="shared" si="14"/>
        <v>0</v>
      </c>
      <c r="AA45" s="119">
        <f t="shared" si="14"/>
        <v>0</v>
      </c>
      <c r="AB45" s="119">
        <f t="shared" si="14"/>
        <v>0</v>
      </c>
      <c r="AC45" s="119">
        <f t="shared" si="14"/>
        <v>0</v>
      </c>
      <c r="AD45" s="119">
        <f t="shared" si="14"/>
        <v>0</v>
      </c>
      <c r="AE45" s="119">
        <f t="shared" si="14"/>
        <v>0</v>
      </c>
      <c r="AF45" s="119">
        <f t="shared" si="14"/>
        <v>0</v>
      </c>
      <c r="AG45" s="119">
        <f t="shared" ref="AG45" si="15">AG46+AG47</f>
        <v>0</v>
      </c>
      <c r="AH45" s="119">
        <f t="shared" ref="AH45" si="16">AH46+AH47</f>
        <v>0</v>
      </c>
      <c r="AI45" s="113">
        <v>0</v>
      </c>
      <c r="AJ45" s="113">
        <v>0</v>
      </c>
      <c r="AK45" s="113">
        <v>0</v>
      </c>
      <c r="AL45" s="113">
        <v>0</v>
      </c>
      <c r="AM45" s="113">
        <v>1450000</v>
      </c>
      <c r="AN45" s="140">
        <f t="shared" si="13"/>
        <v>0</v>
      </c>
      <c r="AO45" s="31">
        <v>1450000</v>
      </c>
      <c r="AP45" s="30">
        <v>0</v>
      </c>
      <c r="AQ45" s="31">
        <v>0</v>
      </c>
      <c r="AR45" s="32"/>
    </row>
    <row r="46" spans="2:44" ht="51" outlineLevel="3" x14ac:dyDescent="0.25">
      <c r="B46" s="99" t="s">
        <v>217</v>
      </c>
      <c r="C46" s="96" t="s">
        <v>218</v>
      </c>
      <c r="D46" s="117" t="s">
        <v>9</v>
      </c>
      <c r="E46" s="117" t="s">
        <v>10</v>
      </c>
      <c r="F46" s="149"/>
      <c r="G46" s="117" t="s">
        <v>9</v>
      </c>
      <c r="H46" s="117" t="s">
        <v>9</v>
      </c>
      <c r="I46" s="117"/>
      <c r="J46" s="117"/>
      <c r="K46" s="117"/>
      <c r="L46" s="117"/>
      <c r="M46" s="117"/>
      <c r="N46" s="117"/>
      <c r="O46" s="110">
        <v>0</v>
      </c>
      <c r="P46" s="100">
        <v>17886</v>
      </c>
      <c r="Q46" s="100"/>
      <c r="R46" s="100"/>
      <c r="S46" s="100"/>
      <c r="T46" s="100"/>
      <c r="U46" s="100"/>
      <c r="V46" s="100"/>
      <c r="W46" s="100"/>
      <c r="X46" s="100"/>
      <c r="Y46" s="100"/>
      <c r="Z46" s="100"/>
      <c r="AA46" s="100"/>
      <c r="AB46" s="100"/>
      <c r="AC46" s="100"/>
      <c r="AD46" s="100"/>
      <c r="AE46" s="100"/>
      <c r="AF46" s="100">
        <v>0</v>
      </c>
      <c r="AG46" s="100"/>
      <c r="AH46" s="100">
        <v>0</v>
      </c>
      <c r="AI46" s="111">
        <v>0</v>
      </c>
      <c r="AJ46" s="111">
        <v>0</v>
      </c>
      <c r="AK46" s="111">
        <v>2874975.74</v>
      </c>
      <c r="AL46" s="111">
        <v>1250062.68</v>
      </c>
      <c r="AM46" s="111">
        <v>15283661.58</v>
      </c>
      <c r="AN46" s="154">
        <f t="shared" si="13"/>
        <v>0</v>
      </c>
      <c r="AO46" s="12">
        <v>1450000</v>
      </c>
      <c r="AP46" s="13">
        <v>0</v>
      </c>
      <c r="AQ46" s="12">
        <v>0</v>
      </c>
      <c r="AR46" s="4"/>
    </row>
    <row r="47" spans="2:44" ht="38.25" outlineLevel="3" x14ac:dyDescent="0.25">
      <c r="B47" s="99" t="s">
        <v>220</v>
      </c>
      <c r="C47" s="96" t="s">
        <v>219</v>
      </c>
      <c r="D47" s="117" t="s">
        <v>9</v>
      </c>
      <c r="E47" s="117" t="s">
        <v>10</v>
      </c>
      <c r="F47" s="149"/>
      <c r="G47" s="117" t="s">
        <v>9</v>
      </c>
      <c r="H47" s="117" t="s">
        <v>9</v>
      </c>
      <c r="I47" s="117"/>
      <c r="J47" s="117"/>
      <c r="K47" s="117"/>
      <c r="L47" s="117"/>
      <c r="M47" s="117"/>
      <c r="N47" s="117"/>
      <c r="O47" s="110">
        <v>0</v>
      </c>
      <c r="P47" s="100">
        <v>1987.3</v>
      </c>
      <c r="Q47" s="100"/>
      <c r="R47" s="100"/>
      <c r="S47" s="100"/>
      <c r="T47" s="100"/>
      <c r="U47" s="100"/>
      <c r="V47" s="100"/>
      <c r="W47" s="100"/>
      <c r="X47" s="100"/>
      <c r="Y47" s="100"/>
      <c r="Z47" s="100"/>
      <c r="AA47" s="100"/>
      <c r="AB47" s="100"/>
      <c r="AC47" s="100"/>
      <c r="AD47" s="100"/>
      <c r="AE47" s="100"/>
      <c r="AF47" s="100">
        <v>0</v>
      </c>
      <c r="AG47" s="100"/>
      <c r="AH47" s="100">
        <v>0</v>
      </c>
      <c r="AI47" s="111">
        <v>0</v>
      </c>
      <c r="AJ47" s="111">
        <v>0</v>
      </c>
      <c r="AK47" s="111">
        <v>2874975.74</v>
      </c>
      <c r="AL47" s="111">
        <v>1250062.68</v>
      </c>
      <c r="AM47" s="111">
        <v>15283661.58</v>
      </c>
      <c r="AN47" s="154">
        <f t="shared" si="13"/>
        <v>0</v>
      </c>
      <c r="AO47" s="12">
        <v>1450000</v>
      </c>
      <c r="AP47" s="13">
        <v>0</v>
      </c>
      <c r="AQ47" s="12">
        <v>0</v>
      </c>
      <c r="AR47" s="4"/>
    </row>
    <row r="48" spans="2:44" ht="27" x14ac:dyDescent="0.25">
      <c r="B48" s="123" t="s">
        <v>124</v>
      </c>
      <c r="C48" s="15" t="s">
        <v>38</v>
      </c>
      <c r="D48" s="14" t="s">
        <v>9</v>
      </c>
      <c r="E48" s="14" t="s">
        <v>10</v>
      </c>
      <c r="F48" s="16"/>
      <c r="G48" s="14" t="s">
        <v>9</v>
      </c>
      <c r="H48" s="14" t="s">
        <v>9</v>
      </c>
      <c r="I48" s="14"/>
      <c r="J48" s="14"/>
      <c r="K48" s="14"/>
      <c r="L48" s="14"/>
      <c r="M48" s="14"/>
      <c r="N48" s="14"/>
      <c r="O48" s="17">
        <v>0</v>
      </c>
      <c r="P48" s="135">
        <f>P49</f>
        <v>35138.299999999996</v>
      </c>
      <c r="Q48" s="115" t="e">
        <f>Q49+#REF!+#REF!</f>
        <v>#REF!</v>
      </c>
      <c r="R48" s="115" t="e">
        <f>R49+#REF!+#REF!</f>
        <v>#REF!</v>
      </c>
      <c r="S48" s="115" t="e">
        <f>S49+#REF!+#REF!</f>
        <v>#REF!</v>
      </c>
      <c r="T48" s="115" t="e">
        <f>T49+#REF!+#REF!</f>
        <v>#REF!</v>
      </c>
      <c r="U48" s="115" t="e">
        <f>U49+#REF!+#REF!</f>
        <v>#REF!</v>
      </c>
      <c r="V48" s="115" t="e">
        <f>V49+#REF!+#REF!</f>
        <v>#REF!</v>
      </c>
      <c r="W48" s="115" t="e">
        <f>W49+#REF!+#REF!</f>
        <v>#REF!</v>
      </c>
      <c r="X48" s="115" t="e">
        <f>X49+#REF!+#REF!</f>
        <v>#REF!</v>
      </c>
      <c r="Y48" s="115" t="e">
        <f>Y49+#REF!+#REF!</f>
        <v>#REF!</v>
      </c>
      <c r="Z48" s="115" t="e">
        <f>Z49+#REF!+#REF!</f>
        <v>#REF!</v>
      </c>
      <c r="AA48" s="115" t="e">
        <f>AA49+#REF!+#REF!</f>
        <v>#REF!</v>
      </c>
      <c r="AB48" s="115" t="e">
        <f>AB49+#REF!+#REF!</f>
        <v>#REF!</v>
      </c>
      <c r="AC48" s="115" t="e">
        <f>AC49+#REF!+#REF!</f>
        <v>#REF!</v>
      </c>
      <c r="AD48" s="115" t="e">
        <f>AD49+#REF!+#REF!</f>
        <v>#REF!</v>
      </c>
      <c r="AE48" s="115" t="e">
        <f>AE49+#REF!+#REF!</f>
        <v>#REF!</v>
      </c>
      <c r="AF48" s="135">
        <f>AF49</f>
        <v>5272</v>
      </c>
      <c r="AG48" s="115" t="e">
        <f>AG49+#REF!+#REF!</f>
        <v>#REF!</v>
      </c>
      <c r="AH48" s="135">
        <f>AH49</f>
        <v>5267.6</v>
      </c>
      <c r="AI48" s="135">
        <v>0</v>
      </c>
      <c r="AJ48" s="135">
        <v>0</v>
      </c>
      <c r="AK48" s="135">
        <v>0</v>
      </c>
      <c r="AL48" s="135">
        <v>0</v>
      </c>
      <c r="AM48" s="135">
        <v>309000</v>
      </c>
      <c r="AN48" s="140">
        <f t="shared" si="13"/>
        <v>14.991049652373622</v>
      </c>
      <c r="AO48" s="12">
        <v>309000</v>
      </c>
      <c r="AP48" s="13">
        <v>0</v>
      </c>
      <c r="AQ48" s="12">
        <v>0</v>
      </c>
      <c r="AR48" s="4"/>
    </row>
    <row r="49" spans="2:44" s="33" customFormat="1" ht="25.5" outlineLevel="2" x14ac:dyDescent="0.25">
      <c r="B49" s="127" t="s">
        <v>123</v>
      </c>
      <c r="C49" s="47" t="s">
        <v>39</v>
      </c>
      <c r="D49" s="46" t="s">
        <v>9</v>
      </c>
      <c r="E49" s="46" t="s">
        <v>10</v>
      </c>
      <c r="F49" s="48"/>
      <c r="G49" s="46" t="s">
        <v>9</v>
      </c>
      <c r="H49" s="46" t="s">
        <v>9</v>
      </c>
      <c r="I49" s="46"/>
      <c r="J49" s="46"/>
      <c r="K49" s="46"/>
      <c r="L49" s="46"/>
      <c r="M49" s="46"/>
      <c r="N49" s="46"/>
      <c r="O49" s="49">
        <v>0</v>
      </c>
      <c r="P49" s="145">
        <f>P50+P51+P52+P53+P54+P55+P56+P57</f>
        <v>35138.299999999996</v>
      </c>
      <c r="Q49" s="145">
        <f t="shared" ref="Q49:AF49" si="17">Q50+Q51+Q52+Q53+Q54+Q55+Q56+Q57</f>
        <v>0</v>
      </c>
      <c r="R49" s="145">
        <f t="shared" si="17"/>
        <v>0</v>
      </c>
      <c r="S49" s="145">
        <f t="shared" si="17"/>
        <v>0</v>
      </c>
      <c r="T49" s="145">
        <f t="shared" si="17"/>
        <v>0</v>
      </c>
      <c r="U49" s="145">
        <f t="shared" si="17"/>
        <v>0</v>
      </c>
      <c r="V49" s="145">
        <f t="shared" si="17"/>
        <v>0</v>
      </c>
      <c r="W49" s="145">
        <f t="shared" si="17"/>
        <v>0</v>
      </c>
      <c r="X49" s="145">
        <f t="shared" si="17"/>
        <v>0</v>
      </c>
      <c r="Y49" s="145">
        <f t="shared" si="17"/>
        <v>309000</v>
      </c>
      <c r="Z49" s="145">
        <f t="shared" si="17"/>
        <v>0</v>
      </c>
      <c r="AA49" s="145">
        <f t="shared" si="17"/>
        <v>0</v>
      </c>
      <c r="AB49" s="145">
        <f t="shared" si="17"/>
        <v>0</v>
      </c>
      <c r="AC49" s="145">
        <f t="shared" si="17"/>
        <v>0</v>
      </c>
      <c r="AD49" s="145">
        <f t="shared" si="17"/>
        <v>0</v>
      </c>
      <c r="AE49" s="145">
        <f t="shared" si="17"/>
        <v>0</v>
      </c>
      <c r="AF49" s="145">
        <f t="shared" si="17"/>
        <v>5272</v>
      </c>
      <c r="AG49" s="145">
        <f t="shared" ref="AG49" si="18">AG50+AG51+AG52+AG53+AG54+AG55+AG56+AG57</f>
        <v>0</v>
      </c>
      <c r="AH49" s="145">
        <f t="shared" ref="AH49" si="19">AH50+AH51+AH52+AH53+AH54+AH55+AH56+AH57</f>
        <v>5267.6</v>
      </c>
      <c r="AI49" s="145">
        <v>0</v>
      </c>
      <c r="AJ49" s="145">
        <v>0</v>
      </c>
      <c r="AK49" s="145">
        <v>0</v>
      </c>
      <c r="AL49" s="145">
        <v>0</v>
      </c>
      <c r="AM49" s="145">
        <v>309000</v>
      </c>
      <c r="AN49" s="140">
        <f t="shared" si="13"/>
        <v>14.991049652373622</v>
      </c>
      <c r="AO49" s="31">
        <v>309000</v>
      </c>
      <c r="AP49" s="30">
        <v>0</v>
      </c>
      <c r="AQ49" s="31">
        <v>0</v>
      </c>
      <c r="AR49" s="32"/>
    </row>
    <row r="50" spans="2:44" ht="38.25" outlineLevel="2" x14ac:dyDescent="0.25">
      <c r="B50" s="72" t="s">
        <v>37</v>
      </c>
      <c r="C50" s="41" t="s">
        <v>182</v>
      </c>
      <c r="D50" s="40" t="s">
        <v>9</v>
      </c>
      <c r="E50" s="40" t="s">
        <v>10</v>
      </c>
      <c r="F50" s="42"/>
      <c r="G50" s="40" t="s">
        <v>9</v>
      </c>
      <c r="H50" s="40" t="s">
        <v>9</v>
      </c>
      <c r="I50" s="40"/>
      <c r="J50" s="40"/>
      <c r="K50" s="40"/>
      <c r="L50" s="40"/>
      <c r="M50" s="40"/>
      <c r="N50" s="40"/>
      <c r="O50" s="43">
        <v>0</v>
      </c>
      <c r="P50" s="43">
        <v>350</v>
      </c>
      <c r="Q50" s="43">
        <v>0</v>
      </c>
      <c r="R50" s="43">
        <v>0</v>
      </c>
      <c r="S50" s="43">
        <v>0</v>
      </c>
      <c r="T50" s="43">
        <v>0</v>
      </c>
      <c r="U50" s="43">
        <v>0</v>
      </c>
      <c r="V50" s="43">
        <v>0</v>
      </c>
      <c r="W50" s="43">
        <v>0</v>
      </c>
      <c r="X50" s="43">
        <v>0</v>
      </c>
      <c r="Y50" s="43">
        <v>309000</v>
      </c>
      <c r="Z50" s="43">
        <v>0</v>
      </c>
      <c r="AA50" s="43">
        <v>0</v>
      </c>
      <c r="AB50" s="43">
        <v>0</v>
      </c>
      <c r="AC50" s="43">
        <v>0</v>
      </c>
      <c r="AD50" s="43">
        <v>0</v>
      </c>
      <c r="AE50" s="43">
        <v>0</v>
      </c>
      <c r="AF50" s="43">
        <v>0</v>
      </c>
      <c r="AG50" s="43">
        <v>0</v>
      </c>
      <c r="AH50" s="132">
        <v>0</v>
      </c>
      <c r="AI50" s="132">
        <v>0</v>
      </c>
      <c r="AJ50" s="132">
        <v>0</v>
      </c>
      <c r="AK50" s="132">
        <v>0</v>
      </c>
      <c r="AL50" s="132">
        <v>0</v>
      </c>
      <c r="AM50" s="132">
        <v>309000</v>
      </c>
      <c r="AN50" s="140">
        <f t="shared" si="1"/>
        <v>0</v>
      </c>
      <c r="AO50" s="44"/>
      <c r="AP50" s="13"/>
      <c r="AQ50" s="12"/>
      <c r="AR50" s="4"/>
    </row>
    <row r="51" spans="2:44" ht="38.25" outlineLevel="2" x14ac:dyDescent="0.25">
      <c r="B51" s="72" t="s">
        <v>41</v>
      </c>
      <c r="C51" s="41" t="s">
        <v>40</v>
      </c>
      <c r="D51" s="40" t="s">
        <v>9</v>
      </c>
      <c r="E51" s="40" t="s">
        <v>10</v>
      </c>
      <c r="F51" s="42"/>
      <c r="G51" s="40" t="s">
        <v>9</v>
      </c>
      <c r="H51" s="40" t="s">
        <v>9</v>
      </c>
      <c r="I51" s="40"/>
      <c r="J51" s="40"/>
      <c r="K51" s="40"/>
      <c r="L51" s="40"/>
      <c r="M51" s="40"/>
      <c r="N51" s="40"/>
      <c r="O51" s="43">
        <v>0</v>
      </c>
      <c r="P51" s="132">
        <v>14637.5</v>
      </c>
      <c r="Q51" s="132"/>
      <c r="R51" s="132"/>
      <c r="S51" s="132"/>
      <c r="T51" s="132"/>
      <c r="U51" s="132"/>
      <c r="V51" s="132"/>
      <c r="W51" s="132"/>
      <c r="X51" s="132"/>
      <c r="Y51" s="132"/>
      <c r="Z51" s="132"/>
      <c r="AA51" s="132"/>
      <c r="AB51" s="132"/>
      <c r="AC51" s="132"/>
      <c r="AD51" s="132"/>
      <c r="AE51" s="132"/>
      <c r="AF51" s="132">
        <v>4939.3</v>
      </c>
      <c r="AG51" s="132"/>
      <c r="AH51" s="132">
        <v>4939.3</v>
      </c>
      <c r="AI51" s="43">
        <v>0</v>
      </c>
      <c r="AJ51" s="43">
        <v>0</v>
      </c>
      <c r="AK51" s="43">
        <v>1964004.03</v>
      </c>
      <c r="AL51" s="43">
        <v>1615634.85</v>
      </c>
      <c r="AM51" s="43">
        <v>5599661.1200000001</v>
      </c>
      <c r="AN51" s="58">
        <f t="shared" si="1"/>
        <v>33.744150298889842</v>
      </c>
      <c r="AO51" s="44"/>
      <c r="AP51" s="13"/>
      <c r="AQ51" s="12"/>
      <c r="AR51" s="4"/>
    </row>
    <row r="52" spans="2:44" ht="38.25" outlineLevel="2" x14ac:dyDescent="0.25">
      <c r="B52" s="128" t="s">
        <v>43</v>
      </c>
      <c r="C52" s="68" t="s">
        <v>42</v>
      </c>
      <c r="D52" s="67" t="s">
        <v>9</v>
      </c>
      <c r="E52" s="67" t="s">
        <v>10</v>
      </c>
      <c r="F52" s="42"/>
      <c r="G52" s="67" t="s">
        <v>9</v>
      </c>
      <c r="H52" s="67" t="s">
        <v>9</v>
      </c>
      <c r="I52" s="67"/>
      <c r="J52" s="67"/>
      <c r="K52" s="67"/>
      <c r="L52" s="67"/>
      <c r="M52" s="67"/>
      <c r="N52" s="67"/>
      <c r="O52" s="65">
        <v>0</v>
      </c>
      <c r="P52" s="121">
        <v>700</v>
      </c>
      <c r="Q52" s="121"/>
      <c r="R52" s="121"/>
      <c r="S52" s="121"/>
      <c r="T52" s="121"/>
      <c r="U52" s="121"/>
      <c r="V52" s="121"/>
      <c r="W52" s="121"/>
      <c r="X52" s="121"/>
      <c r="Y52" s="121"/>
      <c r="Z52" s="121"/>
      <c r="AA52" s="121"/>
      <c r="AB52" s="121"/>
      <c r="AC52" s="121"/>
      <c r="AD52" s="121"/>
      <c r="AE52" s="121"/>
      <c r="AF52" s="121">
        <v>215</v>
      </c>
      <c r="AG52" s="121"/>
      <c r="AH52" s="121">
        <v>210.6</v>
      </c>
      <c r="AI52" s="65">
        <v>0</v>
      </c>
      <c r="AJ52" s="65">
        <v>0</v>
      </c>
      <c r="AK52" s="65">
        <v>98617</v>
      </c>
      <c r="AL52" s="65">
        <v>0</v>
      </c>
      <c r="AM52" s="65">
        <v>63383</v>
      </c>
      <c r="AN52" s="58">
        <f>(AH52/P52)*100</f>
        <v>30.085714285714282</v>
      </c>
      <c r="AO52" s="44"/>
      <c r="AP52" s="13"/>
      <c r="AQ52" s="12"/>
      <c r="AR52" s="61"/>
    </row>
    <row r="53" spans="2:44" ht="25.5" outlineLevel="3" x14ac:dyDescent="0.25">
      <c r="B53" s="129" t="s">
        <v>45</v>
      </c>
      <c r="C53" s="70" t="s">
        <v>44</v>
      </c>
      <c r="D53" s="69" t="s">
        <v>9</v>
      </c>
      <c r="E53" s="69" t="s">
        <v>10</v>
      </c>
      <c r="F53" s="8"/>
      <c r="G53" s="69" t="s">
        <v>9</v>
      </c>
      <c r="H53" s="69" t="s">
        <v>9</v>
      </c>
      <c r="I53" s="69"/>
      <c r="J53" s="69"/>
      <c r="K53" s="69"/>
      <c r="L53" s="69"/>
      <c r="M53" s="69"/>
      <c r="N53" s="69"/>
      <c r="O53" s="71">
        <v>0</v>
      </c>
      <c r="P53" s="136">
        <v>337</v>
      </c>
      <c r="Q53" s="136"/>
      <c r="R53" s="136"/>
      <c r="S53" s="136"/>
      <c r="T53" s="136"/>
      <c r="U53" s="136"/>
      <c r="V53" s="136"/>
      <c r="W53" s="136"/>
      <c r="X53" s="136"/>
      <c r="Y53" s="136"/>
      <c r="Z53" s="136"/>
      <c r="AA53" s="136"/>
      <c r="AB53" s="136"/>
      <c r="AC53" s="136"/>
      <c r="AD53" s="136"/>
      <c r="AE53" s="136"/>
      <c r="AF53" s="136">
        <v>117.7</v>
      </c>
      <c r="AG53" s="136"/>
      <c r="AH53" s="136">
        <v>117.7</v>
      </c>
      <c r="AI53" s="71">
        <v>0</v>
      </c>
      <c r="AJ53" s="71">
        <v>0</v>
      </c>
      <c r="AK53" s="71">
        <v>57471.92</v>
      </c>
      <c r="AL53" s="71">
        <v>2528.08</v>
      </c>
      <c r="AM53" s="71">
        <v>264000</v>
      </c>
      <c r="AN53" s="60">
        <f t="shared" si="1"/>
        <v>34.925816023738875</v>
      </c>
      <c r="AO53" s="12">
        <v>63383</v>
      </c>
      <c r="AP53" s="13">
        <v>0.60874691358024691</v>
      </c>
      <c r="AQ53" s="12">
        <v>0</v>
      </c>
      <c r="AR53" s="61"/>
    </row>
    <row r="54" spans="2:44" ht="76.5" x14ac:dyDescent="0.25">
      <c r="B54" s="139" t="s">
        <v>170</v>
      </c>
      <c r="C54" s="141" t="s">
        <v>183</v>
      </c>
      <c r="D54" s="137" t="s">
        <v>9</v>
      </c>
      <c r="E54" s="137" t="s">
        <v>10</v>
      </c>
      <c r="F54" s="138"/>
      <c r="G54" s="137" t="s">
        <v>9</v>
      </c>
      <c r="H54" s="137" t="s">
        <v>9</v>
      </c>
      <c r="I54" s="137"/>
      <c r="J54" s="137"/>
      <c r="K54" s="137"/>
      <c r="L54" s="137"/>
      <c r="M54" s="137"/>
      <c r="N54" s="137"/>
      <c r="O54" s="112">
        <v>0</v>
      </c>
      <c r="P54" s="132">
        <v>11116.5</v>
      </c>
      <c r="Q54" s="112"/>
      <c r="R54" s="112"/>
      <c r="S54" s="112"/>
      <c r="T54" s="112"/>
      <c r="U54" s="112"/>
      <c r="V54" s="112"/>
      <c r="W54" s="112"/>
      <c r="X54" s="112"/>
      <c r="Y54" s="112"/>
      <c r="Z54" s="112"/>
      <c r="AA54" s="112"/>
      <c r="AB54" s="112"/>
      <c r="AC54" s="112"/>
      <c r="AD54" s="112"/>
      <c r="AE54" s="112"/>
      <c r="AF54" s="132">
        <v>0</v>
      </c>
      <c r="AG54" s="112"/>
      <c r="AH54" s="132">
        <v>0</v>
      </c>
      <c r="AI54" s="112">
        <v>0</v>
      </c>
      <c r="AJ54" s="112">
        <v>0</v>
      </c>
      <c r="AK54" s="112">
        <v>19953931.289999999</v>
      </c>
      <c r="AL54" s="112">
        <v>0</v>
      </c>
      <c r="AM54" s="112">
        <v>47918468.710000001</v>
      </c>
      <c r="AN54" s="140">
        <f>(AH54/P54)*100</f>
        <v>0</v>
      </c>
      <c r="AO54" s="44"/>
      <c r="AP54" s="13"/>
      <c r="AQ54" s="12"/>
      <c r="AR54" s="4"/>
    </row>
    <row r="55" spans="2:44" ht="102" x14ac:dyDescent="0.25">
      <c r="B55" s="128" t="s">
        <v>184</v>
      </c>
      <c r="C55" s="68" t="s">
        <v>185</v>
      </c>
      <c r="D55" s="67" t="s">
        <v>9</v>
      </c>
      <c r="E55" s="67" t="s">
        <v>10</v>
      </c>
      <c r="F55" s="42"/>
      <c r="G55" s="67" t="s">
        <v>9</v>
      </c>
      <c r="H55" s="67" t="s">
        <v>9</v>
      </c>
      <c r="I55" s="67"/>
      <c r="J55" s="67"/>
      <c r="K55" s="67"/>
      <c r="L55" s="67"/>
      <c r="M55" s="67"/>
      <c r="N55" s="67"/>
      <c r="O55" s="65">
        <v>0</v>
      </c>
      <c r="P55" s="121">
        <v>897.6</v>
      </c>
      <c r="Q55" s="121"/>
      <c r="R55" s="121"/>
      <c r="S55" s="121"/>
      <c r="T55" s="121"/>
      <c r="U55" s="121"/>
      <c r="V55" s="121"/>
      <c r="W55" s="121"/>
      <c r="X55" s="121"/>
      <c r="Y55" s="121"/>
      <c r="Z55" s="121"/>
      <c r="AA55" s="121"/>
      <c r="AB55" s="121"/>
      <c r="AC55" s="121"/>
      <c r="AD55" s="121"/>
      <c r="AE55" s="121"/>
      <c r="AF55" s="121">
        <v>0</v>
      </c>
      <c r="AG55" s="121"/>
      <c r="AH55" s="121">
        <v>0</v>
      </c>
      <c r="AI55" s="65">
        <v>0</v>
      </c>
      <c r="AJ55" s="65">
        <v>0</v>
      </c>
      <c r="AK55" s="65">
        <v>0</v>
      </c>
      <c r="AL55" s="65">
        <v>0</v>
      </c>
      <c r="AM55" s="65">
        <v>0</v>
      </c>
      <c r="AN55" s="60">
        <f t="shared" si="1"/>
        <v>0</v>
      </c>
      <c r="AO55" s="44">
        <v>266528.08</v>
      </c>
      <c r="AP55" s="13">
        <v>0.17738246913580247</v>
      </c>
      <c r="AQ55" s="12">
        <v>0</v>
      </c>
      <c r="AR55" s="61"/>
    </row>
    <row r="56" spans="2:44" ht="66.75" customHeight="1" x14ac:dyDescent="0.25">
      <c r="B56" s="139" t="s">
        <v>159</v>
      </c>
      <c r="C56" s="141" t="s">
        <v>160</v>
      </c>
      <c r="D56" s="142"/>
      <c r="E56" s="142"/>
      <c r="F56" s="143"/>
      <c r="G56" s="142"/>
      <c r="H56" s="142"/>
      <c r="I56" s="142"/>
      <c r="J56" s="142"/>
      <c r="K56" s="142"/>
      <c r="L56" s="142"/>
      <c r="M56" s="142"/>
      <c r="N56" s="142"/>
      <c r="O56" s="144"/>
      <c r="P56" s="132">
        <v>7000</v>
      </c>
      <c r="Q56" s="132"/>
      <c r="R56" s="132"/>
      <c r="S56" s="132"/>
      <c r="T56" s="132"/>
      <c r="U56" s="132"/>
      <c r="V56" s="132"/>
      <c r="W56" s="132"/>
      <c r="X56" s="132"/>
      <c r="Y56" s="132"/>
      <c r="Z56" s="132"/>
      <c r="AA56" s="132"/>
      <c r="AB56" s="132"/>
      <c r="AC56" s="132"/>
      <c r="AD56" s="132"/>
      <c r="AE56" s="132"/>
      <c r="AF56" s="132">
        <v>0</v>
      </c>
      <c r="AG56" s="132"/>
      <c r="AH56" s="132">
        <v>0</v>
      </c>
      <c r="AI56" s="144"/>
      <c r="AJ56" s="144"/>
      <c r="AK56" s="144"/>
      <c r="AL56" s="144"/>
      <c r="AM56" s="144"/>
      <c r="AN56" s="140">
        <f t="shared" ref="AN56" si="20">(AH56/P56)*100</f>
        <v>0</v>
      </c>
      <c r="AO56" s="44"/>
      <c r="AP56" s="13"/>
      <c r="AQ56" s="12"/>
      <c r="AR56" s="4"/>
    </row>
    <row r="57" spans="2:44" ht="105.75" customHeight="1" x14ac:dyDescent="0.25">
      <c r="B57" s="139" t="s">
        <v>186</v>
      </c>
      <c r="C57" s="141" t="s">
        <v>187</v>
      </c>
      <c r="D57" s="142"/>
      <c r="E57" s="142"/>
      <c r="F57" s="143"/>
      <c r="G57" s="142"/>
      <c r="H57" s="142"/>
      <c r="I57" s="142"/>
      <c r="J57" s="142"/>
      <c r="K57" s="142"/>
      <c r="L57" s="142"/>
      <c r="M57" s="142"/>
      <c r="N57" s="142"/>
      <c r="O57" s="144"/>
      <c r="P57" s="132">
        <v>99.7</v>
      </c>
      <c r="Q57" s="132"/>
      <c r="R57" s="132"/>
      <c r="S57" s="132"/>
      <c r="T57" s="132"/>
      <c r="U57" s="132"/>
      <c r="V57" s="132"/>
      <c r="W57" s="132"/>
      <c r="X57" s="132"/>
      <c r="Y57" s="132"/>
      <c r="Z57" s="132"/>
      <c r="AA57" s="132"/>
      <c r="AB57" s="132"/>
      <c r="AC57" s="132"/>
      <c r="AD57" s="132"/>
      <c r="AE57" s="132"/>
      <c r="AF57" s="132">
        <v>0</v>
      </c>
      <c r="AG57" s="132"/>
      <c r="AH57" s="132">
        <v>0</v>
      </c>
      <c r="AI57" s="144"/>
      <c r="AJ57" s="144"/>
      <c r="AK57" s="144"/>
      <c r="AL57" s="144"/>
      <c r="AM57" s="144"/>
      <c r="AN57" s="140">
        <f t="shared" ref="AN57" si="21">(AH57/P57)*100</f>
        <v>0</v>
      </c>
      <c r="AO57" s="44"/>
      <c r="AP57" s="13"/>
      <c r="AQ57" s="12"/>
      <c r="AR57" s="4"/>
    </row>
    <row r="58" spans="2:44" ht="27" x14ac:dyDescent="0.25">
      <c r="B58" s="160" t="s">
        <v>231</v>
      </c>
      <c r="C58" s="162" t="s">
        <v>232</v>
      </c>
      <c r="D58" s="156" t="s">
        <v>9</v>
      </c>
      <c r="E58" s="156" t="s">
        <v>10</v>
      </c>
      <c r="F58" s="157"/>
      <c r="G58" s="156" t="s">
        <v>9</v>
      </c>
      <c r="H58" s="156" t="s">
        <v>9</v>
      </c>
      <c r="I58" s="156"/>
      <c r="J58" s="156"/>
      <c r="K58" s="156"/>
      <c r="L58" s="156"/>
      <c r="M58" s="156"/>
      <c r="N58" s="156"/>
      <c r="O58" s="115">
        <v>0</v>
      </c>
      <c r="P58" s="135">
        <f>P59</f>
        <v>9277.2000000000007</v>
      </c>
      <c r="Q58" s="135" t="e">
        <f>Q59+#REF!+#REF!</f>
        <v>#REF!</v>
      </c>
      <c r="R58" s="135" t="e">
        <f>R59+#REF!+#REF!</f>
        <v>#REF!</v>
      </c>
      <c r="S58" s="135" t="e">
        <f>S59+#REF!+#REF!</f>
        <v>#REF!</v>
      </c>
      <c r="T58" s="135" t="e">
        <f>T59+#REF!+#REF!</f>
        <v>#REF!</v>
      </c>
      <c r="U58" s="135" t="e">
        <f>U59+#REF!+#REF!</f>
        <v>#REF!</v>
      </c>
      <c r="V58" s="135" t="e">
        <f>V59+#REF!+#REF!</f>
        <v>#REF!</v>
      </c>
      <c r="W58" s="135" t="e">
        <f>W59+#REF!+#REF!</f>
        <v>#REF!</v>
      </c>
      <c r="X58" s="135" t="e">
        <f>X59+#REF!+#REF!</f>
        <v>#REF!</v>
      </c>
      <c r="Y58" s="135" t="e">
        <f>Y59+#REF!+#REF!</f>
        <v>#REF!</v>
      </c>
      <c r="Z58" s="135" t="e">
        <f>Z59+#REF!+#REF!</f>
        <v>#REF!</v>
      </c>
      <c r="AA58" s="135" t="e">
        <f>AA59+#REF!+#REF!</f>
        <v>#REF!</v>
      </c>
      <c r="AB58" s="135" t="e">
        <f>AB59+#REF!+#REF!</f>
        <v>#REF!</v>
      </c>
      <c r="AC58" s="135" t="e">
        <f>AC59+#REF!+#REF!</f>
        <v>#REF!</v>
      </c>
      <c r="AD58" s="135" t="e">
        <f>AD59+#REF!+#REF!</f>
        <v>#REF!</v>
      </c>
      <c r="AE58" s="135" t="e">
        <f>AE59+#REF!+#REF!</f>
        <v>#REF!</v>
      </c>
      <c r="AF58" s="135">
        <f>AF59</f>
        <v>0</v>
      </c>
      <c r="AG58" s="135" t="e">
        <f>AG59+#REF!+#REF!</f>
        <v>#REF!</v>
      </c>
      <c r="AH58" s="135">
        <f>AH59</f>
        <v>0</v>
      </c>
      <c r="AI58" s="135">
        <v>0</v>
      </c>
      <c r="AJ58" s="135">
        <v>0</v>
      </c>
      <c r="AK58" s="135">
        <v>0</v>
      </c>
      <c r="AL58" s="135">
        <v>0</v>
      </c>
      <c r="AM58" s="135">
        <v>309000</v>
      </c>
      <c r="AN58" s="140">
        <f>(AH58/P58)*100</f>
        <v>0</v>
      </c>
      <c r="AO58" s="12">
        <v>309000</v>
      </c>
      <c r="AP58" s="13">
        <v>0</v>
      </c>
      <c r="AQ58" s="12">
        <v>0</v>
      </c>
      <c r="AR58" s="4"/>
    </row>
    <row r="59" spans="2:44" s="33" customFormat="1" ht="25.5" outlineLevel="2" x14ac:dyDescent="0.25">
      <c r="B59" s="161" t="s">
        <v>237</v>
      </c>
      <c r="C59" s="163" t="s">
        <v>238</v>
      </c>
      <c r="D59" s="158" t="s">
        <v>9</v>
      </c>
      <c r="E59" s="158" t="s">
        <v>10</v>
      </c>
      <c r="F59" s="159"/>
      <c r="G59" s="158" t="s">
        <v>9</v>
      </c>
      <c r="H59" s="158" t="s">
        <v>9</v>
      </c>
      <c r="I59" s="158"/>
      <c r="J59" s="158"/>
      <c r="K59" s="158"/>
      <c r="L59" s="158"/>
      <c r="M59" s="158"/>
      <c r="N59" s="158"/>
      <c r="O59" s="116">
        <v>0</v>
      </c>
      <c r="P59" s="145">
        <f>P60+P61</f>
        <v>9277.2000000000007</v>
      </c>
      <c r="Q59" s="145">
        <f t="shared" ref="Q59:AE59" si="22">Q60+Q62+Q63+Q64</f>
        <v>0</v>
      </c>
      <c r="R59" s="145">
        <f t="shared" si="22"/>
        <v>0</v>
      </c>
      <c r="S59" s="145">
        <f t="shared" si="22"/>
        <v>0</v>
      </c>
      <c r="T59" s="145">
        <f t="shared" si="22"/>
        <v>0</v>
      </c>
      <c r="U59" s="145">
        <f t="shared" si="22"/>
        <v>0</v>
      </c>
      <c r="V59" s="145">
        <f t="shared" si="22"/>
        <v>0</v>
      </c>
      <c r="W59" s="145">
        <f t="shared" si="22"/>
        <v>0</v>
      </c>
      <c r="X59" s="145">
        <f t="shared" si="22"/>
        <v>0</v>
      </c>
      <c r="Y59" s="145">
        <f t="shared" si="22"/>
        <v>1215726</v>
      </c>
      <c r="Z59" s="145">
        <f t="shared" si="22"/>
        <v>0</v>
      </c>
      <c r="AA59" s="145">
        <f t="shared" si="22"/>
        <v>0</v>
      </c>
      <c r="AB59" s="145">
        <f t="shared" si="22"/>
        <v>0</v>
      </c>
      <c r="AC59" s="145">
        <f t="shared" si="22"/>
        <v>0</v>
      </c>
      <c r="AD59" s="145">
        <f t="shared" si="22"/>
        <v>0</v>
      </c>
      <c r="AE59" s="145">
        <f t="shared" si="22"/>
        <v>0</v>
      </c>
      <c r="AF59" s="145">
        <f>AF60+AF61</f>
        <v>0</v>
      </c>
      <c r="AG59" s="145">
        <f t="shared" ref="AG59" si="23">AG60+AG62+AG63+AG64</f>
        <v>0</v>
      </c>
      <c r="AH59" s="145">
        <f>AH60+AH61</f>
        <v>0</v>
      </c>
      <c r="AI59" s="145">
        <v>0</v>
      </c>
      <c r="AJ59" s="145">
        <v>0</v>
      </c>
      <c r="AK59" s="145">
        <v>0</v>
      </c>
      <c r="AL59" s="145">
        <v>0</v>
      </c>
      <c r="AM59" s="145">
        <v>309000</v>
      </c>
      <c r="AN59" s="140">
        <f>(AH59/P59)*100</f>
        <v>0</v>
      </c>
      <c r="AO59" s="31">
        <v>309000</v>
      </c>
      <c r="AP59" s="30">
        <v>0</v>
      </c>
      <c r="AQ59" s="31">
        <v>0</v>
      </c>
      <c r="AR59" s="32"/>
    </row>
    <row r="60" spans="2:44" ht="68.25" customHeight="1" outlineLevel="2" x14ac:dyDescent="0.25">
      <c r="B60" s="139" t="s">
        <v>233</v>
      </c>
      <c r="C60" s="141" t="s">
        <v>234</v>
      </c>
      <c r="D60" s="137" t="s">
        <v>9</v>
      </c>
      <c r="E60" s="137" t="s">
        <v>10</v>
      </c>
      <c r="F60" s="138"/>
      <c r="G60" s="137" t="s">
        <v>9</v>
      </c>
      <c r="H60" s="137" t="s">
        <v>9</v>
      </c>
      <c r="I60" s="137"/>
      <c r="J60" s="137"/>
      <c r="K60" s="137"/>
      <c r="L60" s="137"/>
      <c r="M60" s="137"/>
      <c r="N60" s="137"/>
      <c r="O60" s="112">
        <v>0</v>
      </c>
      <c r="P60" s="132">
        <v>8349.5</v>
      </c>
      <c r="Q60" s="132"/>
      <c r="R60" s="132"/>
      <c r="S60" s="132"/>
      <c r="T60" s="132"/>
      <c r="U60" s="132"/>
      <c r="V60" s="132"/>
      <c r="W60" s="132"/>
      <c r="X60" s="132"/>
      <c r="Y60" s="132"/>
      <c r="Z60" s="132"/>
      <c r="AA60" s="132"/>
      <c r="AB60" s="132"/>
      <c r="AC60" s="132"/>
      <c r="AD60" s="132"/>
      <c r="AE60" s="132"/>
      <c r="AF60" s="132">
        <v>0</v>
      </c>
      <c r="AG60" s="132"/>
      <c r="AH60" s="132">
        <v>0</v>
      </c>
      <c r="AI60" s="112">
        <v>0</v>
      </c>
      <c r="AJ60" s="112">
        <v>0</v>
      </c>
      <c r="AK60" s="112">
        <v>0</v>
      </c>
      <c r="AL60" s="112">
        <v>0</v>
      </c>
      <c r="AM60" s="112">
        <v>309000</v>
      </c>
      <c r="AN60" s="140">
        <f>(AH60/P60)*100</f>
        <v>0</v>
      </c>
      <c r="AO60" s="44"/>
      <c r="AP60" s="13"/>
      <c r="AQ60" s="12"/>
      <c r="AR60" s="4"/>
    </row>
    <row r="61" spans="2:44" ht="68.25" customHeight="1" outlineLevel="2" x14ac:dyDescent="0.25">
      <c r="B61" s="139" t="s">
        <v>235</v>
      </c>
      <c r="C61" s="141" t="s">
        <v>236</v>
      </c>
      <c r="D61" s="137" t="s">
        <v>9</v>
      </c>
      <c r="E61" s="137" t="s">
        <v>10</v>
      </c>
      <c r="F61" s="138"/>
      <c r="G61" s="137" t="s">
        <v>9</v>
      </c>
      <c r="H61" s="137" t="s">
        <v>9</v>
      </c>
      <c r="I61" s="137"/>
      <c r="J61" s="137"/>
      <c r="K61" s="137"/>
      <c r="L61" s="137"/>
      <c r="M61" s="137"/>
      <c r="N61" s="137"/>
      <c r="O61" s="112">
        <v>0</v>
      </c>
      <c r="P61" s="132">
        <v>927.7</v>
      </c>
      <c r="Q61" s="132"/>
      <c r="R61" s="132"/>
      <c r="S61" s="132"/>
      <c r="T61" s="132"/>
      <c r="U61" s="132"/>
      <c r="V61" s="132"/>
      <c r="W61" s="132"/>
      <c r="X61" s="132"/>
      <c r="Y61" s="132"/>
      <c r="Z61" s="132"/>
      <c r="AA61" s="132"/>
      <c r="AB61" s="132"/>
      <c r="AC61" s="132"/>
      <c r="AD61" s="132"/>
      <c r="AE61" s="132"/>
      <c r="AF61" s="132">
        <v>0</v>
      </c>
      <c r="AG61" s="132"/>
      <c r="AH61" s="132">
        <v>0</v>
      </c>
      <c r="AI61" s="112">
        <v>0</v>
      </c>
      <c r="AJ61" s="112">
        <v>0</v>
      </c>
      <c r="AK61" s="112">
        <v>0</v>
      </c>
      <c r="AL61" s="112">
        <v>0</v>
      </c>
      <c r="AM61" s="112">
        <v>309000</v>
      </c>
      <c r="AN61" s="140">
        <f>(AH61/P61)*100</f>
        <v>0</v>
      </c>
      <c r="AO61" s="44"/>
      <c r="AP61" s="13"/>
      <c r="AQ61" s="12"/>
      <c r="AR61" s="4"/>
    </row>
    <row r="62" spans="2:44" s="45" customFormat="1" ht="27" x14ac:dyDescent="0.25">
      <c r="B62" s="123" t="s">
        <v>125</v>
      </c>
      <c r="C62" s="15" t="s">
        <v>46</v>
      </c>
      <c r="D62" s="14" t="s">
        <v>9</v>
      </c>
      <c r="E62" s="14" t="s">
        <v>10</v>
      </c>
      <c r="F62" s="16"/>
      <c r="G62" s="14" t="s">
        <v>9</v>
      </c>
      <c r="H62" s="14" t="s">
        <v>9</v>
      </c>
      <c r="I62" s="14"/>
      <c r="J62" s="14"/>
      <c r="K62" s="14"/>
      <c r="L62" s="14"/>
      <c r="M62" s="14"/>
      <c r="N62" s="14"/>
      <c r="O62" s="17">
        <v>0</v>
      </c>
      <c r="P62" s="150">
        <f>P63</f>
        <v>23625.100000000006</v>
      </c>
      <c r="Q62" s="150">
        <f t="shared" ref="Q62:AF62" si="24">Q63</f>
        <v>0</v>
      </c>
      <c r="R62" s="150">
        <f t="shared" si="24"/>
        <v>0</v>
      </c>
      <c r="S62" s="150">
        <f t="shared" si="24"/>
        <v>0</v>
      </c>
      <c r="T62" s="150">
        <f t="shared" si="24"/>
        <v>0</v>
      </c>
      <c r="U62" s="150">
        <f t="shared" si="24"/>
        <v>0</v>
      </c>
      <c r="V62" s="150">
        <f t="shared" si="24"/>
        <v>0</v>
      </c>
      <c r="W62" s="150">
        <f t="shared" si="24"/>
        <v>0</v>
      </c>
      <c r="X62" s="150">
        <f t="shared" si="24"/>
        <v>0</v>
      </c>
      <c r="Y62" s="150">
        <f t="shared" si="24"/>
        <v>607863</v>
      </c>
      <c r="Z62" s="150">
        <f t="shared" si="24"/>
        <v>0</v>
      </c>
      <c r="AA62" s="150">
        <f t="shared" si="24"/>
        <v>0</v>
      </c>
      <c r="AB62" s="150">
        <f t="shared" si="24"/>
        <v>0</v>
      </c>
      <c r="AC62" s="150">
        <f t="shared" si="24"/>
        <v>0</v>
      </c>
      <c r="AD62" s="150">
        <f t="shared" si="24"/>
        <v>0</v>
      </c>
      <c r="AE62" s="150">
        <f t="shared" si="24"/>
        <v>0</v>
      </c>
      <c r="AF62" s="150">
        <f t="shared" si="24"/>
        <v>306.8</v>
      </c>
      <c r="AG62" s="150">
        <f t="shared" ref="AG62" si="25">AG63</f>
        <v>0</v>
      </c>
      <c r="AH62" s="150">
        <f t="shared" ref="AH62" si="26">AH63</f>
        <v>306.8</v>
      </c>
      <c r="AI62" s="17">
        <v>0</v>
      </c>
      <c r="AJ62" s="17">
        <v>0</v>
      </c>
      <c r="AK62" s="17">
        <v>0</v>
      </c>
      <c r="AL62" s="17">
        <v>0</v>
      </c>
      <c r="AM62" s="17">
        <v>2950300</v>
      </c>
      <c r="AN62" s="58">
        <f t="shared" si="1"/>
        <v>1.298618841825008</v>
      </c>
      <c r="AO62" s="63">
        <v>2950300</v>
      </c>
      <c r="AP62" s="62">
        <v>0</v>
      </c>
      <c r="AQ62" s="63">
        <v>0</v>
      </c>
      <c r="AR62" s="61"/>
    </row>
    <row r="63" spans="2:44" s="33" customFormat="1" ht="38.25" outlineLevel="2" x14ac:dyDescent="0.25">
      <c r="B63" s="118" t="s">
        <v>126</v>
      </c>
      <c r="C63" s="19" t="s">
        <v>147</v>
      </c>
      <c r="D63" s="18" t="s">
        <v>9</v>
      </c>
      <c r="E63" s="18" t="s">
        <v>10</v>
      </c>
      <c r="F63" s="20"/>
      <c r="G63" s="18" t="s">
        <v>9</v>
      </c>
      <c r="H63" s="18" t="s">
        <v>9</v>
      </c>
      <c r="I63" s="18"/>
      <c r="J63" s="18"/>
      <c r="K63" s="18"/>
      <c r="L63" s="18"/>
      <c r="M63" s="18"/>
      <c r="N63" s="18"/>
      <c r="O63" s="21">
        <v>0</v>
      </c>
      <c r="P63" s="119">
        <f>P64+P65+P66+P67+P68+P69+P70+P71+P72+P73+P74+P75+P76+P77+P78+P79+P80+P81+P82+P83+P84</f>
        <v>23625.100000000006</v>
      </c>
      <c r="Q63" s="113">
        <f t="shared" ref="Q63:AF63" si="27">Q64+Q65+Q66+Q67+Q68+Q69+Q70+Q71+Q72+Q73+Q74+Q75+Q76+Q77+Q78+Q79+Q80+Q81+Q82+Q83+Q84</f>
        <v>0</v>
      </c>
      <c r="R63" s="113">
        <f t="shared" si="27"/>
        <v>0</v>
      </c>
      <c r="S63" s="113">
        <f t="shared" si="27"/>
        <v>0</v>
      </c>
      <c r="T63" s="113">
        <f t="shared" si="27"/>
        <v>0</v>
      </c>
      <c r="U63" s="113">
        <f t="shared" si="27"/>
        <v>0</v>
      </c>
      <c r="V63" s="113">
        <f t="shared" si="27"/>
        <v>0</v>
      </c>
      <c r="W63" s="113">
        <f t="shared" si="27"/>
        <v>0</v>
      </c>
      <c r="X63" s="113">
        <f t="shared" si="27"/>
        <v>0</v>
      </c>
      <c r="Y63" s="113">
        <f t="shared" si="27"/>
        <v>607863</v>
      </c>
      <c r="Z63" s="113">
        <f t="shared" si="27"/>
        <v>0</v>
      </c>
      <c r="AA63" s="113">
        <f t="shared" si="27"/>
        <v>0</v>
      </c>
      <c r="AB63" s="113">
        <f t="shared" si="27"/>
        <v>0</v>
      </c>
      <c r="AC63" s="113">
        <f t="shared" si="27"/>
        <v>0</v>
      </c>
      <c r="AD63" s="113">
        <f t="shared" si="27"/>
        <v>0</v>
      </c>
      <c r="AE63" s="113">
        <f t="shared" si="27"/>
        <v>0</v>
      </c>
      <c r="AF63" s="119">
        <f t="shared" si="27"/>
        <v>306.8</v>
      </c>
      <c r="AG63" s="119">
        <f t="shared" ref="AG63" si="28">AG64+AG65+AG66+AG67+AG68+AG69+AG70+AG71+AG72+AG73+AG74+AG75+AG76+AG77+AG78+AG79+AG80+AG81+AG82+AG83+AG84</f>
        <v>0</v>
      </c>
      <c r="AH63" s="119">
        <f t="shared" ref="AH63" si="29">AH64+AH65+AH66+AH67+AH68+AH69+AH70+AH71+AH72+AH73+AH74+AH75+AH76+AH77+AH78+AH79+AH80+AH81+AH82+AH83+AH84</f>
        <v>306.8</v>
      </c>
      <c r="AI63" s="21">
        <v>0</v>
      </c>
      <c r="AJ63" s="21">
        <v>0</v>
      </c>
      <c r="AK63" s="21">
        <v>0</v>
      </c>
      <c r="AL63" s="21">
        <v>0</v>
      </c>
      <c r="AM63" s="21">
        <v>2950300</v>
      </c>
      <c r="AN63" s="58">
        <f t="shared" si="1"/>
        <v>1.298618841825008</v>
      </c>
      <c r="AO63" s="31">
        <v>2950300</v>
      </c>
      <c r="AP63" s="30">
        <v>0</v>
      </c>
      <c r="AQ63" s="31">
        <v>0</v>
      </c>
      <c r="AR63" s="32"/>
    </row>
    <row r="64" spans="2:44" ht="25.5" outlineLevel="3" x14ac:dyDescent="0.25">
      <c r="B64" s="130" t="s">
        <v>47</v>
      </c>
      <c r="C64" s="74" t="s">
        <v>148</v>
      </c>
      <c r="D64" s="73" t="s">
        <v>9</v>
      </c>
      <c r="E64" s="73" t="s">
        <v>10</v>
      </c>
      <c r="F64" s="10"/>
      <c r="G64" s="73" t="s">
        <v>9</v>
      </c>
      <c r="H64" s="73" t="s">
        <v>9</v>
      </c>
      <c r="I64" s="73"/>
      <c r="J64" s="73"/>
      <c r="K64" s="73"/>
      <c r="L64" s="73"/>
      <c r="M64" s="73"/>
      <c r="N64" s="73"/>
      <c r="O64" s="75">
        <v>0</v>
      </c>
      <c r="P64" s="146">
        <v>433.4</v>
      </c>
      <c r="Q64" s="98"/>
      <c r="R64" s="98"/>
      <c r="S64" s="98"/>
      <c r="T64" s="98"/>
      <c r="U64" s="98"/>
      <c r="V64" s="98"/>
      <c r="W64" s="98"/>
      <c r="X64" s="98"/>
      <c r="Y64" s="98"/>
      <c r="Z64" s="98"/>
      <c r="AA64" s="98"/>
      <c r="AB64" s="98"/>
      <c r="AC64" s="98"/>
      <c r="AD64" s="98"/>
      <c r="AE64" s="98"/>
      <c r="AF64" s="98">
        <v>101</v>
      </c>
      <c r="AG64" s="98"/>
      <c r="AH64" s="98">
        <v>101</v>
      </c>
      <c r="AI64" s="24">
        <v>0</v>
      </c>
      <c r="AJ64" s="24">
        <v>0</v>
      </c>
      <c r="AK64" s="24">
        <v>105497.7</v>
      </c>
      <c r="AL64" s="24">
        <v>0</v>
      </c>
      <c r="AM64" s="24">
        <v>256502.3</v>
      </c>
      <c r="AN64" s="58">
        <f t="shared" si="1"/>
        <v>23.304107060452239</v>
      </c>
      <c r="AO64" s="12">
        <v>2950300</v>
      </c>
      <c r="AP64" s="13">
        <v>0</v>
      </c>
      <c r="AQ64" s="12">
        <v>0</v>
      </c>
      <c r="AR64" s="4"/>
    </row>
    <row r="65" spans="2:44" ht="114.75" x14ac:dyDescent="0.25">
      <c r="B65" s="147" t="s">
        <v>156</v>
      </c>
      <c r="C65" s="148" t="s">
        <v>157</v>
      </c>
      <c r="D65" s="34"/>
      <c r="E65" s="34"/>
      <c r="F65" s="8"/>
      <c r="G65" s="34"/>
      <c r="H65" s="34"/>
      <c r="I65" s="34"/>
      <c r="J65" s="34"/>
      <c r="K65" s="34"/>
      <c r="L65" s="34"/>
      <c r="M65" s="34"/>
      <c r="N65" s="34"/>
      <c r="O65" s="36"/>
      <c r="P65" s="133">
        <v>177.6</v>
      </c>
      <c r="Q65" s="98"/>
      <c r="R65" s="98"/>
      <c r="S65" s="98"/>
      <c r="T65" s="98"/>
      <c r="U65" s="98"/>
      <c r="V65" s="98"/>
      <c r="W65" s="98"/>
      <c r="X65" s="98"/>
      <c r="Y65" s="98"/>
      <c r="Z65" s="98"/>
      <c r="AA65" s="98"/>
      <c r="AB65" s="98"/>
      <c r="AC65" s="98"/>
      <c r="AD65" s="98"/>
      <c r="AE65" s="98"/>
      <c r="AF65" s="98">
        <v>0</v>
      </c>
      <c r="AG65" s="98"/>
      <c r="AH65" s="98">
        <v>0</v>
      </c>
      <c r="AI65" s="24"/>
      <c r="AJ65" s="24"/>
      <c r="AK65" s="24"/>
      <c r="AL65" s="24"/>
      <c r="AM65" s="24"/>
      <c r="AN65" s="58">
        <f t="shared" ref="AN65:AN120" si="30">(AH65/P65)*100</f>
        <v>0</v>
      </c>
      <c r="AO65" s="12"/>
      <c r="AP65" s="13"/>
      <c r="AQ65" s="12"/>
      <c r="AR65" s="4"/>
    </row>
    <row r="66" spans="2:44" ht="51" x14ac:dyDescent="0.25">
      <c r="B66" s="99" t="s">
        <v>48</v>
      </c>
      <c r="C66" s="96" t="s">
        <v>149</v>
      </c>
      <c r="D66" s="22" t="s">
        <v>9</v>
      </c>
      <c r="E66" s="22" t="s">
        <v>10</v>
      </c>
      <c r="G66" s="22" t="s">
        <v>9</v>
      </c>
      <c r="H66" s="22" t="s">
        <v>9</v>
      </c>
      <c r="I66" s="22"/>
      <c r="J66" s="22"/>
      <c r="K66" s="22"/>
      <c r="L66" s="22"/>
      <c r="M66" s="22"/>
      <c r="N66" s="22"/>
      <c r="O66" s="24">
        <v>0</v>
      </c>
      <c r="P66" s="98">
        <v>488.9</v>
      </c>
      <c r="Q66" s="98"/>
      <c r="R66" s="98"/>
      <c r="S66" s="98"/>
      <c r="T66" s="98"/>
      <c r="U66" s="98"/>
      <c r="V66" s="98"/>
      <c r="W66" s="98"/>
      <c r="X66" s="98"/>
      <c r="Y66" s="98"/>
      <c r="Z66" s="98"/>
      <c r="AA66" s="98"/>
      <c r="AB66" s="98"/>
      <c r="AC66" s="98"/>
      <c r="AD66" s="98"/>
      <c r="AE66" s="98"/>
      <c r="AF66" s="98">
        <v>82.4</v>
      </c>
      <c r="AG66" s="98"/>
      <c r="AH66" s="98">
        <v>82.4</v>
      </c>
      <c r="AI66" s="24">
        <v>0</v>
      </c>
      <c r="AJ66" s="24">
        <v>0</v>
      </c>
      <c r="AK66" s="24">
        <v>77263.48</v>
      </c>
      <c r="AL66" s="24">
        <v>0</v>
      </c>
      <c r="AM66" s="24">
        <v>242650.52</v>
      </c>
      <c r="AN66" s="58">
        <f t="shared" si="30"/>
        <v>16.85416240539988</v>
      </c>
      <c r="AO66" s="12">
        <v>1800000</v>
      </c>
      <c r="AP66" s="13">
        <v>0</v>
      </c>
      <c r="AQ66" s="12">
        <v>0</v>
      </c>
      <c r="AR66" s="4"/>
    </row>
    <row r="67" spans="2:44" ht="71.25" customHeight="1" x14ac:dyDescent="0.25">
      <c r="B67" s="94" t="s">
        <v>162</v>
      </c>
      <c r="C67" s="96" t="s">
        <v>188</v>
      </c>
      <c r="D67" s="22" t="s">
        <v>9</v>
      </c>
      <c r="E67" s="22" t="s">
        <v>10</v>
      </c>
      <c r="G67" s="22" t="s">
        <v>9</v>
      </c>
      <c r="H67" s="22" t="s">
        <v>9</v>
      </c>
      <c r="I67" s="22"/>
      <c r="J67" s="22"/>
      <c r="K67" s="22"/>
      <c r="L67" s="22"/>
      <c r="M67" s="22"/>
      <c r="N67" s="22"/>
      <c r="O67" s="24">
        <v>0</v>
      </c>
      <c r="P67" s="98">
        <v>850</v>
      </c>
      <c r="Q67" s="98"/>
      <c r="R67" s="98"/>
      <c r="S67" s="98"/>
      <c r="T67" s="98"/>
      <c r="U67" s="98"/>
      <c r="V67" s="98"/>
      <c r="W67" s="98"/>
      <c r="X67" s="98"/>
      <c r="Y67" s="98"/>
      <c r="Z67" s="98"/>
      <c r="AA67" s="98"/>
      <c r="AB67" s="98"/>
      <c r="AC67" s="98"/>
      <c r="AD67" s="98"/>
      <c r="AE67" s="98"/>
      <c r="AF67" s="98">
        <v>0</v>
      </c>
      <c r="AG67" s="98"/>
      <c r="AH67" s="98">
        <v>0</v>
      </c>
      <c r="AI67" s="24">
        <v>0</v>
      </c>
      <c r="AJ67" s="24">
        <v>0</v>
      </c>
      <c r="AK67" s="24">
        <v>0</v>
      </c>
      <c r="AL67" s="24">
        <v>0</v>
      </c>
      <c r="AM67" s="24">
        <v>440000</v>
      </c>
      <c r="AN67" s="58">
        <f t="shared" si="30"/>
        <v>0</v>
      </c>
      <c r="AO67" s="12">
        <v>242650.52</v>
      </c>
      <c r="AP67" s="13">
        <v>0.24151328169445538</v>
      </c>
      <c r="AQ67" s="12">
        <v>0</v>
      </c>
      <c r="AR67" s="4"/>
    </row>
    <row r="68" spans="2:44" ht="63.75" x14ac:dyDescent="0.25">
      <c r="B68" s="94" t="s">
        <v>163</v>
      </c>
      <c r="C68" s="96" t="s">
        <v>189</v>
      </c>
      <c r="D68" s="22" t="s">
        <v>9</v>
      </c>
      <c r="E68" s="22" t="s">
        <v>10</v>
      </c>
      <c r="G68" s="22" t="s">
        <v>9</v>
      </c>
      <c r="H68" s="22" t="s">
        <v>9</v>
      </c>
      <c r="I68" s="22"/>
      <c r="J68" s="22"/>
      <c r="K68" s="22"/>
      <c r="L68" s="22"/>
      <c r="M68" s="22"/>
      <c r="N68" s="22"/>
      <c r="O68" s="24">
        <v>0</v>
      </c>
      <c r="P68" s="98">
        <v>450</v>
      </c>
      <c r="Q68" s="98"/>
      <c r="R68" s="98"/>
      <c r="S68" s="98"/>
      <c r="T68" s="98"/>
      <c r="U68" s="98"/>
      <c r="V68" s="98"/>
      <c r="W68" s="98"/>
      <c r="X68" s="98"/>
      <c r="Y68" s="98"/>
      <c r="Z68" s="98"/>
      <c r="AA68" s="98"/>
      <c r="AB68" s="98"/>
      <c r="AC68" s="98"/>
      <c r="AD68" s="98"/>
      <c r="AE68" s="98"/>
      <c r="AF68" s="98">
        <v>0</v>
      </c>
      <c r="AG68" s="98"/>
      <c r="AH68" s="98">
        <v>0</v>
      </c>
      <c r="AI68" s="24">
        <v>0</v>
      </c>
      <c r="AJ68" s="24">
        <v>0</v>
      </c>
      <c r="AK68" s="24">
        <v>0</v>
      </c>
      <c r="AL68" s="24">
        <v>0</v>
      </c>
      <c r="AM68" s="24">
        <v>220000</v>
      </c>
      <c r="AN68" s="58">
        <f t="shared" si="30"/>
        <v>0</v>
      </c>
      <c r="AO68" s="12">
        <v>440000</v>
      </c>
      <c r="AP68" s="13">
        <v>0</v>
      </c>
      <c r="AQ68" s="12">
        <v>0</v>
      </c>
      <c r="AR68" s="4"/>
    </row>
    <row r="69" spans="2:44" ht="71.25" customHeight="1" x14ac:dyDescent="0.25">
      <c r="B69" s="94" t="s">
        <v>190</v>
      </c>
      <c r="C69" s="96" t="s">
        <v>191</v>
      </c>
      <c r="D69" s="22" t="s">
        <v>9</v>
      </c>
      <c r="E69" s="22" t="s">
        <v>10</v>
      </c>
      <c r="G69" s="22" t="s">
        <v>9</v>
      </c>
      <c r="H69" s="22" t="s">
        <v>9</v>
      </c>
      <c r="I69" s="22"/>
      <c r="J69" s="22"/>
      <c r="K69" s="22"/>
      <c r="L69" s="22"/>
      <c r="M69" s="22"/>
      <c r="N69" s="22"/>
      <c r="O69" s="24">
        <v>0</v>
      </c>
      <c r="P69" s="98">
        <v>850</v>
      </c>
      <c r="Q69" s="98"/>
      <c r="R69" s="98"/>
      <c r="S69" s="98"/>
      <c r="T69" s="98"/>
      <c r="U69" s="98"/>
      <c r="V69" s="98"/>
      <c r="W69" s="98"/>
      <c r="X69" s="98"/>
      <c r="Y69" s="98"/>
      <c r="Z69" s="98"/>
      <c r="AA69" s="98"/>
      <c r="AB69" s="98"/>
      <c r="AC69" s="98"/>
      <c r="AD69" s="98"/>
      <c r="AE69" s="98"/>
      <c r="AF69" s="98">
        <v>0</v>
      </c>
      <c r="AG69" s="98"/>
      <c r="AH69" s="98">
        <v>0</v>
      </c>
      <c r="AI69" s="24">
        <v>0</v>
      </c>
      <c r="AJ69" s="24">
        <v>0</v>
      </c>
      <c r="AK69" s="24">
        <v>0</v>
      </c>
      <c r="AL69" s="24">
        <v>0</v>
      </c>
      <c r="AM69" s="24">
        <v>220000</v>
      </c>
      <c r="AN69" s="58">
        <f t="shared" ref="AN69:AN72" si="31">(AH69/P69)*100</f>
        <v>0</v>
      </c>
      <c r="AO69" s="12">
        <v>440000</v>
      </c>
      <c r="AP69" s="13">
        <v>0</v>
      </c>
      <c r="AQ69" s="12">
        <v>0</v>
      </c>
      <c r="AR69" s="4"/>
    </row>
    <row r="70" spans="2:44" ht="68.25" customHeight="1" x14ac:dyDescent="0.25">
      <c r="B70" s="94" t="s">
        <v>164</v>
      </c>
      <c r="C70" s="96" t="s">
        <v>192</v>
      </c>
      <c r="D70" s="22"/>
      <c r="E70" s="22"/>
      <c r="G70" s="22"/>
      <c r="H70" s="22"/>
      <c r="I70" s="22"/>
      <c r="J70" s="22"/>
      <c r="K70" s="22"/>
      <c r="L70" s="22"/>
      <c r="M70" s="22"/>
      <c r="N70" s="22"/>
      <c r="O70" s="24"/>
      <c r="P70" s="98">
        <v>300</v>
      </c>
      <c r="Q70" s="98"/>
      <c r="R70" s="98"/>
      <c r="S70" s="98"/>
      <c r="T70" s="98"/>
      <c r="U70" s="98"/>
      <c r="V70" s="98"/>
      <c r="W70" s="98"/>
      <c r="X70" s="98"/>
      <c r="Y70" s="98"/>
      <c r="Z70" s="98"/>
      <c r="AA70" s="98"/>
      <c r="AB70" s="98"/>
      <c r="AC70" s="98"/>
      <c r="AD70" s="98"/>
      <c r="AE70" s="98"/>
      <c r="AF70" s="98">
        <v>0</v>
      </c>
      <c r="AG70" s="98"/>
      <c r="AH70" s="98">
        <v>0</v>
      </c>
      <c r="AI70" s="24"/>
      <c r="AJ70" s="24"/>
      <c r="AK70" s="24"/>
      <c r="AL70" s="24"/>
      <c r="AM70" s="24"/>
      <c r="AN70" s="58">
        <f t="shared" si="31"/>
        <v>0</v>
      </c>
      <c r="AO70" s="12"/>
      <c r="AP70" s="13"/>
      <c r="AQ70" s="12"/>
      <c r="AR70" s="4"/>
    </row>
    <row r="71" spans="2:44" ht="76.5" x14ac:dyDescent="0.25">
      <c r="B71" s="94" t="s">
        <v>165</v>
      </c>
      <c r="C71" s="96" t="s">
        <v>193</v>
      </c>
      <c r="D71" s="22" t="s">
        <v>9</v>
      </c>
      <c r="E71" s="22" t="s">
        <v>10</v>
      </c>
      <c r="G71" s="22" t="s">
        <v>9</v>
      </c>
      <c r="H71" s="22" t="s">
        <v>9</v>
      </c>
      <c r="I71" s="22"/>
      <c r="J71" s="22"/>
      <c r="K71" s="22"/>
      <c r="L71" s="22"/>
      <c r="M71" s="22"/>
      <c r="N71" s="22"/>
      <c r="O71" s="24">
        <v>0</v>
      </c>
      <c r="P71" s="98">
        <v>300</v>
      </c>
      <c r="Q71" s="98"/>
      <c r="R71" s="98"/>
      <c r="S71" s="98"/>
      <c r="T71" s="98"/>
      <c r="U71" s="98"/>
      <c r="V71" s="98"/>
      <c r="W71" s="98"/>
      <c r="X71" s="98"/>
      <c r="Y71" s="98"/>
      <c r="Z71" s="98"/>
      <c r="AA71" s="98"/>
      <c r="AB71" s="98"/>
      <c r="AC71" s="98"/>
      <c r="AD71" s="98"/>
      <c r="AE71" s="98"/>
      <c r="AF71" s="98">
        <v>0</v>
      </c>
      <c r="AG71" s="98"/>
      <c r="AH71" s="98">
        <v>0</v>
      </c>
      <c r="AI71" s="24">
        <v>0</v>
      </c>
      <c r="AJ71" s="24">
        <v>0</v>
      </c>
      <c r="AK71" s="24">
        <v>0</v>
      </c>
      <c r="AL71" s="24">
        <v>0</v>
      </c>
      <c r="AM71" s="24">
        <v>220000</v>
      </c>
      <c r="AN71" s="58">
        <f t="shared" si="31"/>
        <v>0</v>
      </c>
      <c r="AO71" s="12">
        <v>220000</v>
      </c>
      <c r="AP71" s="13">
        <v>0</v>
      </c>
      <c r="AQ71" s="12">
        <v>0</v>
      </c>
      <c r="AR71" s="4"/>
    </row>
    <row r="72" spans="2:44" ht="67.5" customHeight="1" x14ac:dyDescent="0.25">
      <c r="B72" s="94" t="s">
        <v>166</v>
      </c>
      <c r="C72" s="96" t="s">
        <v>194</v>
      </c>
      <c r="D72" s="22"/>
      <c r="E72" s="22"/>
      <c r="G72" s="22"/>
      <c r="H72" s="22"/>
      <c r="I72" s="22"/>
      <c r="J72" s="22"/>
      <c r="K72" s="22"/>
      <c r="L72" s="22"/>
      <c r="M72" s="22"/>
      <c r="N72" s="22"/>
      <c r="O72" s="24"/>
      <c r="P72" s="98">
        <v>400</v>
      </c>
      <c r="Q72" s="98"/>
      <c r="R72" s="98"/>
      <c r="S72" s="98"/>
      <c r="T72" s="98"/>
      <c r="U72" s="98"/>
      <c r="V72" s="98"/>
      <c r="W72" s="98"/>
      <c r="X72" s="98"/>
      <c r="Y72" s="98"/>
      <c r="Z72" s="98"/>
      <c r="AA72" s="98"/>
      <c r="AB72" s="98"/>
      <c r="AC72" s="98"/>
      <c r="AD72" s="98"/>
      <c r="AE72" s="98"/>
      <c r="AF72" s="98">
        <v>0</v>
      </c>
      <c r="AG72" s="98"/>
      <c r="AH72" s="98">
        <v>0</v>
      </c>
      <c r="AI72" s="24"/>
      <c r="AJ72" s="24"/>
      <c r="AK72" s="24"/>
      <c r="AL72" s="24"/>
      <c r="AM72" s="24"/>
      <c r="AN72" s="58">
        <f t="shared" si="31"/>
        <v>0</v>
      </c>
      <c r="AO72" s="12"/>
      <c r="AP72" s="13"/>
      <c r="AQ72" s="12"/>
      <c r="AR72" s="4"/>
    </row>
    <row r="73" spans="2:44" ht="63.75" x14ac:dyDescent="0.25">
      <c r="B73" s="94" t="s">
        <v>195</v>
      </c>
      <c r="C73" s="96" t="s">
        <v>196</v>
      </c>
      <c r="D73" s="22"/>
      <c r="E73" s="22"/>
      <c r="G73" s="22"/>
      <c r="H73" s="22"/>
      <c r="I73" s="22"/>
      <c r="J73" s="22"/>
      <c r="K73" s="22"/>
      <c r="L73" s="22"/>
      <c r="M73" s="22"/>
      <c r="N73" s="22"/>
      <c r="O73" s="24"/>
      <c r="P73" s="98">
        <v>450</v>
      </c>
      <c r="Q73" s="98"/>
      <c r="R73" s="98"/>
      <c r="S73" s="98"/>
      <c r="T73" s="98"/>
      <c r="U73" s="98"/>
      <c r="V73" s="98"/>
      <c r="W73" s="98"/>
      <c r="X73" s="98"/>
      <c r="Y73" s="98"/>
      <c r="Z73" s="98"/>
      <c r="AA73" s="98"/>
      <c r="AB73" s="98"/>
      <c r="AC73" s="98"/>
      <c r="AD73" s="98"/>
      <c r="AE73" s="98"/>
      <c r="AF73" s="98">
        <v>0</v>
      </c>
      <c r="AG73" s="98"/>
      <c r="AH73" s="98">
        <v>0</v>
      </c>
      <c r="AI73" s="24"/>
      <c r="AJ73" s="24"/>
      <c r="AK73" s="24"/>
      <c r="AL73" s="24"/>
      <c r="AM73" s="24"/>
      <c r="AN73" s="58">
        <f t="shared" si="30"/>
        <v>0</v>
      </c>
      <c r="AO73" s="12"/>
      <c r="AP73" s="13"/>
      <c r="AQ73" s="12"/>
      <c r="AR73" s="4"/>
    </row>
    <row r="74" spans="2:44" ht="76.5" x14ac:dyDescent="0.25">
      <c r="B74" s="94" t="s">
        <v>197</v>
      </c>
      <c r="C74" s="96" t="s">
        <v>198</v>
      </c>
      <c r="D74" s="22"/>
      <c r="E74" s="22"/>
      <c r="G74" s="22"/>
      <c r="H74" s="22"/>
      <c r="I74" s="22"/>
      <c r="J74" s="22"/>
      <c r="K74" s="22"/>
      <c r="L74" s="22"/>
      <c r="M74" s="22"/>
      <c r="N74" s="22"/>
      <c r="O74" s="24"/>
      <c r="P74" s="98">
        <v>300</v>
      </c>
      <c r="Q74" s="98"/>
      <c r="R74" s="98"/>
      <c r="S74" s="98"/>
      <c r="T74" s="98"/>
      <c r="U74" s="98"/>
      <c r="V74" s="98"/>
      <c r="W74" s="98"/>
      <c r="X74" s="98"/>
      <c r="Y74" s="98"/>
      <c r="Z74" s="98"/>
      <c r="AA74" s="98"/>
      <c r="AB74" s="98"/>
      <c r="AC74" s="98"/>
      <c r="AD74" s="98"/>
      <c r="AE74" s="98"/>
      <c r="AF74" s="98">
        <v>0</v>
      </c>
      <c r="AG74" s="98"/>
      <c r="AH74" s="98">
        <v>0</v>
      </c>
      <c r="AI74" s="24"/>
      <c r="AJ74" s="24"/>
      <c r="AK74" s="24"/>
      <c r="AL74" s="24"/>
      <c r="AM74" s="24"/>
      <c r="AN74" s="58">
        <f t="shared" ref="AN74" si="32">(AH74/P74)*100</f>
        <v>0</v>
      </c>
      <c r="AO74" s="12"/>
      <c r="AP74" s="13"/>
      <c r="AQ74" s="12"/>
      <c r="AR74" s="4"/>
    </row>
    <row r="75" spans="2:44" ht="38.25" x14ac:dyDescent="0.25">
      <c r="B75" s="99" t="s">
        <v>50</v>
      </c>
      <c r="C75" s="96" t="s">
        <v>49</v>
      </c>
      <c r="D75" s="22" t="s">
        <v>9</v>
      </c>
      <c r="E75" s="22" t="s">
        <v>10</v>
      </c>
      <c r="G75" s="22" t="s">
        <v>9</v>
      </c>
      <c r="H75" s="22" t="s">
        <v>9</v>
      </c>
      <c r="I75" s="22"/>
      <c r="J75" s="22"/>
      <c r="K75" s="22"/>
      <c r="L75" s="22"/>
      <c r="M75" s="22"/>
      <c r="N75" s="22"/>
      <c r="O75" s="24">
        <v>0</v>
      </c>
      <c r="P75" s="98">
        <v>731.6</v>
      </c>
      <c r="Q75" s="98"/>
      <c r="R75" s="98"/>
      <c r="S75" s="98"/>
      <c r="T75" s="98"/>
      <c r="U75" s="98"/>
      <c r="V75" s="98"/>
      <c r="W75" s="98"/>
      <c r="X75" s="98"/>
      <c r="Y75" s="98"/>
      <c r="Z75" s="98"/>
      <c r="AA75" s="98"/>
      <c r="AB75" s="98"/>
      <c r="AC75" s="98"/>
      <c r="AD75" s="98"/>
      <c r="AE75" s="98"/>
      <c r="AF75" s="98">
        <v>123.4</v>
      </c>
      <c r="AG75" s="98"/>
      <c r="AH75" s="98">
        <v>123.4</v>
      </c>
      <c r="AI75" s="24">
        <v>0</v>
      </c>
      <c r="AJ75" s="24">
        <v>0</v>
      </c>
      <c r="AK75" s="24">
        <v>108332.18</v>
      </c>
      <c r="AL75" s="24">
        <v>1418.22</v>
      </c>
      <c r="AM75" s="24">
        <v>338849.6</v>
      </c>
      <c r="AN75" s="58">
        <f t="shared" si="30"/>
        <v>16.867140513942044</v>
      </c>
      <c r="AO75" s="12">
        <v>220000</v>
      </c>
      <c r="AP75" s="13">
        <v>0</v>
      </c>
      <c r="AQ75" s="12">
        <v>0</v>
      </c>
      <c r="AR75" s="4"/>
    </row>
    <row r="76" spans="2:44" ht="25.5" x14ac:dyDescent="0.25">
      <c r="B76" s="99" t="s">
        <v>199</v>
      </c>
      <c r="C76" s="96" t="s">
        <v>200</v>
      </c>
      <c r="D76" s="22" t="s">
        <v>9</v>
      </c>
      <c r="E76" s="22" t="s">
        <v>10</v>
      </c>
      <c r="G76" s="22" t="s">
        <v>9</v>
      </c>
      <c r="H76" s="22" t="s">
        <v>9</v>
      </c>
      <c r="I76" s="22"/>
      <c r="J76" s="22"/>
      <c r="K76" s="22"/>
      <c r="L76" s="22"/>
      <c r="M76" s="22"/>
      <c r="N76" s="22"/>
      <c r="O76" s="24">
        <v>0</v>
      </c>
      <c r="P76" s="98">
        <v>253.4</v>
      </c>
      <c r="Q76" s="98"/>
      <c r="R76" s="98"/>
      <c r="S76" s="98"/>
      <c r="T76" s="98"/>
      <c r="U76" s="98"/>
      <c r="V76" s="98"/>
      <c r="W76" s="98"/>
      <c r="X76" s="98"/>
      <c r="Y76" s="98"/>
      <c r="Z76" s="98"/>
      <c r="AA76" s="98"/>
      <c r="AB76" s="98"/>
      <c r="AC76" s="98"/>
      <c r="AD76" s="98"/>
      <c r="AE76" s="98"/>
      <c r="AF76" s="98">
        <v>0</v>
      </c>
      <c r="AG76" s="98"/>
      <c r="AH76" s="98">
        <v>0</v>
      </c>
      <c r="AI76" s="24">
        <v>0</v>
      </c>
      <c r="AJ76" s="24">
        <v>0</v>
      </c>
      <c r="AK76" s="24">
        <v>0</v>
      </c>
      <c r="AL76" s="24">
        <v>0</v>
      </c>
      <c r="AM76" s="24">
        <v>0</v>
      </c>
      <c r="AN76" s="58">
        <f t="shared" si="30"/>
        <v>0</v>
      </c>
      <c r="AO76" s="12">
        <v>340267.82</v>
      </c>
      <c r="AP76" s="13">
        <v>0.24148947837717344</v>
      </c>
      <c r="AQ76" s="12">
        <v>0</v>
      </c>
      <c r="AR76" s="4"/>
    </row>
    <row r="77" spans="2:44" ht="51" x14ac:dyDescent="0.25">
      <c r="B77" s="99" t="s">
        <v>201</v>
      </c>
      <c r="C77" s="96" t="s">
        <v>202</v>
      </c>
      <c r="D77" s="117"/>
      <c r="E77" s="117"/>
      <c r="F77" s="149"/>
      <c r="G77" s="117"/>
      <c r="H77" s="117"/>
      <c r="I77" s="117"/>
      <c r="J77" s="117"/>
      <c r="K77" s="117"/>
      <c r="L77" s="117"/>
      <c r="M77" s="117"/>
      <c r="N77" s="117"/>
      <c r="O77" s="110"/>
      <c r="P77" s="98">
        <v>3485.2</v>
      </c>
      <c r="Q77" s="98"/>
      <c r="R77" s="98"/>
      <c r="S77" s="98"/>
      <c r="T77" s="98"/>
      <c r="U77" s="98"/>
      <c r="V77" s="98"/>
      <c r="W77" s="98"/>
      <c r="X77" s="98"/>
      <c r="Y77" s="98"/>
      <c r="Z77" s="98"/>
      <c r="AA77" s="98"/>
      <c r="AB77" s="98"/>
      <c r="AC77" s="98"/>
      <c r="AD77" s="98"/>
      <c r="AE77" s="98"/>
      <c r="AF77" s="98">
        <v>0</v>
      </c>
      <c r="AG77" s="98"/>
      <c r="AH77" s="98">
        <v>0</v>
      </c>
      <c r="AI77" s="110"/>
      <c r="AJ77" s="110"/>
      <c r="AK77" s="110"/>
      <c r="AL77" s="110"/>
      <c r="AM77" s="110"/>
      <c r="AN77" s="140">
        <f t="shared" ref="AN77:AN78" si="33">(AH77/P77)*100</f>
        <v>0</v>
      </c>
      <c r="AO77" s="12"/>
      <c r="AP77" s="13"/>
      <c r="AQ77" s="12"/>
      <c r="AR77" s="4"/>
    </row>
    <row r="78" spans="2:44" ht="38.25" x14ac:dyDescent="0.25">
      <c r="B78" s="99" t="s">
        <v>203</v>
      </c>
      <c r="C78" s="96" t="s">
        <v>204</v>
      </c>
      <c r="D78" s="117" t="s">
        <v>9</v>
      </c>
      <c r="E78" s="117" t="s">
        <v>10</v>
      </c>
      <c r="F78" s="149"/>
      <c r="G78" s="117" t="s">
        <v>9</v>
      </c>
      <c r="H78" s="117" t="s">
        <v>9</v>
      </c>
      <c r="I78" s="117"/>
      <c r="J78" s="117"/>
      <c r="K78" s="117"/>
      <c r="L78" s="117"/>
      <c r="M78" s="117"/>
      <c r="N78" s="117"/>
      <c r="O78" s="110">
        <v>0</v>
      </c>
      <c r="P78" s="98">
        <v>2321.9</v>
      </c>
      <c r="Q78" s="98">
        <v>0</v>
      </c>
      <c r="R78" s="98">
        <v>0</v>
      </c>
      <c r="S78" s="98">
        <v>0</v>
      </c>
      <c r="T78" s="98">
        <v>0</v>
      </c>
      <c r="U78" s="98">
        <v>0</v>
      </c>
      <c r="V78" s="98">
        <v>0</v>
      </c>
      <c r="W78" s="98">
        <v>0</v>
      </c>
      <c r="X78" s="98">
        <v>0</v>
      </c>
      <c r="Y78" s="98">
        <v>607863</v>
      </c>
      <c r="Z78" s="98">
        <v>0</v>
      </c>
      <c r="AA78" s="98">
        <v>0</v>
      </c>
      <c r="AB78" s="98">
        <v>0</v>
      </c>
      <c r="AC78" s="98">
        <v>0</v>
      </c>
      <c r="AD78" s="98">
        <v>0</v>
      </c>
      <c r="AE78" s="98">
        <v>0</v>
      </c>
      <c r="AF78" s="98">
        <v>0</v>
      </c>
      <c r="AG78" s="98">
        <v>0</v>
      </c>
      <c r="AH78" s="98">
        <v>0</v>
      </c>
      <c r="AI78" s="110">
        <v>0</v>
      </c>
      <c r="AJ78" s="110">
        <v>0</v>
      </c>
      <c r="AK78" s="110">
        <v>0</v>
      </c>
      <c r="AL78" s="110">
        <v>0</v>
      </c>
      <c r="AM78" s="110">
        <v>607863</v>
      </c>
      <c r="AN78" s="140">
        <f t="shared" si="33"/>
        <v>0</v>
      </c>
      <c r="AO78" s="12">
        <v>344032</v>
      </c>
      <c r="AP78" s="13">
        <v>0</v>
      </c>
      <c r="AQ78" s="12">
        <v>0</v>
      </c>
      <c r="AR78" s="4"/>
    </row>
    <row r="79" spans="2:44" ht="42.75" customHeight="1" x14ac:dyDescent="0.25">
      <c r="B79" s="94" t="s">
        <v>167</v>
      </c>
      <c r="C79" s="96" t="s">
        <v>205</v>
      </c>
      <c r="D79" s="22" t="s">
        <v>9</v>
      </c>
      <c r="E79" s="22" t="s">
        <v>10</v>
      </c>
      <c r="G79" s="22" t="s">
        <v>9</v>
      </c>
      <c r="H79" s="22" t="s">
        <v>9</v>
      </c>
      <c r="I79" s="22"/>
      <c r="J79" s="22"/>
      <c r="K79" s="22"/>
      <c r="L79" s="22"/>
      <c r="M79" s="22"/>
      <c r="N79" s="22"/>
      <c r="O79" s="24">
        <v>0</v>
      </c>
      <c r="P79" s="98">
        <v>4280.1000000000004</v>
      </c>
      <c r="Q79" s="98"/>
      <c r="R79" s="98"/>
      <c r="S79" s="98"/>
      <c r="T79" s="98"/>
      <c r="U79" s="98"/>
      <c r="V79" s="98"/>
      <c r="W79" s="98"/>
      <c r="X79" s="98"/>
      <c r="Y79" s="98"/>
      <c r="Z79" s="98"/>
      <c r="AA79" s="98"/>
      <c r="AB79" s="98"/>
      <c r="AC79" s="98"/>
      <c r="AD79" s="98"/>
      <c r="AE79" s="98"/>
      <c r="AF79" s="98">
        <v>0</v>
      </c>
      <c r="AG79" s="98"/>
      <c r="AH79" s="98">
        <v>0</v>
      </c>
      <c r="AI79" s="24">
        <v>0</v>
      </c>
      <c r="AJ79" s="24">
        <v>0</v>
      </c>
      <c r="AK79" s="24">
        <v>0</v>
      </c>
      <c r="AL79" s="24">
        <v>0</v>
      </c>
      <c r="AM79" s="24">
        <v>372605</v>
      </c>
      <c r="AN79" s="58">
        <f t="shared" si="30"/>
        <v>0</v>
      </c>
      <c r="AO79" s="12">
        <v>0</v>
      </c>
      <c r="AP79" s="13">
        <v>0</v>
      </c>
      <c r="AQ79" s="12">
        <v>0</v>
      </c>
      <c r="AR79" s="4"/>
    </row>
    <row r="80" spans="2:44" ht="51" x14ac:dyDescent="0.25">
      <c r="B80" s="94" t="s">
        <v>168</v>
      </c>
      <c r="C80" s="96" t="s">
        <v>206</v>
      </c>
      <c r="D80" s="22" t="s">
        <v>9</v>
      </c>
      <c r="E80" s="22" t="s">
        <v>10</v>
      </c>
      <c r="G80" s="22" t="s">
        <v>9</v>
      </c>
      <c r="H80" s="22" t="s">
        <v>9</v>
      </c>
      <c r="I80" s="22"/>
      <c r="J80" s="22"/>
      <c r="K80" s="22"/>
      <c r="L80" s="22"/>
      <c r="M80" s="22"/>
      <c r="N80" s="22"/>
      <c r="O80" s="24">
        <v>0</v>
      </c>
      <c r="P80" s="98">
        <v>1351.4</v>
      </c>
      <c r="Q80" s="98"/>
      <c r="R80" s="98"/>
      <c r="S80" s="98"/>
      <c r="T80" s="98"/>
      <c r="U80" s="98"/>
      <c r="V80" s="98"/>
      <c r="W80" s="98"/>
      <c r="X80" s="98"/>
      <c r="Y80" s="98"/>
      <c r="Z80" s="98"/>
      <c r="AA80" s="98"/>
      <c r="AB80" s="98"/>
      <c r="AC80" s="98"/>
      <c r="AD80" s="98"/>
      <c r="AE80" s="98"/>
      <c r="AF80" s="98">
        <v>0</v>
      </c>
      <c r="AG80" s="98"/>
      <c r="AH80" s="98">
        <v>0</v>
      </c>
      <c r="AI80" s="24">
        <v>0</v>
      </c>
      <c r="AJ80" s="24">
        <v>0</v>
      </c>
      <c r="AK80" s="24">
        <v>0</v>
      </c>
      <c r="AL80" s="24">
        <v>0</v>
      </c>
      <c r="AM80" s="24">
        <v>344032</v>
      </c>
      <c r="AN80" s="58">
        <f t="shared" si="30"/>
        <v>0</v>
      </c>
      <c r="AO80" s="12">
        <v>372605</v>
      </c>
      <c r="AP80" s="13">
        <v>0</v>
      </c>
      <c r="AQ80" s="12">
        <v>0</v>
      </c>
      <c r="AR80" s="4"/>
    </row>
    <row r="81" spans="2:44" ht="51" x14ac:dyDescent="0.25">
      <c r="B81" s="94" t="s">
        <v>207</v>
      </c>
      <c r="C81" s="96" t="s">
        <v>208</v>
      </c>
      <c r="D81" s="22" t="s">
        <v>9</v>
      </c>
      <c r="E81" s="22" t="s">
        <v>10</v>
      </c>
      <c r="G81" s="22" t="s">
        <v>9</v>
      </c>
      <c r="H81" s="22" t="s">
        <v>9</v>
      </c>
      <c r="I81" s="22"/>
      <c r="J81" s="22"/>
      <c r="K81" s="22"/>
      <c r="L81" s="22"/>
      <c r="M81" s="22"/>
      <c r="N81" s="22"/>
      <c r="O81" s="24">
        <v>0</v>
      </c>
      <c r="P81" s="98">
        <v>1492.4</v>
      </c>
      <c r="Q81" s="98"/>
      <c r="R81" s="98"/>
      <c r="S81" s="98"/>
      <c r="T81" s="98"/>
      <c r="U81" s="98"/>
      <c r="V81" s="98"/>
      <c r="W81" s="98"/>
      <c r="X81" s="98"/>
      <c r="Y81" s="98"/>
      <c r="Z81" s="98"/>
      <c r="AA81" s="98"/>
      <c r="AB81" s="98"/>
      <c r="AC81" s="98"/>
      <c r="AD81" s="98"/>
      <c r="AE81" s="98"/>
      <c r="AF81" s="98">
        <v>0</v>
      </c>
      <c r="AG81" s="98"/>
      <c r="AH81" s="98">
        <v>0</v>
      </c>
      <c r="AI81" s="24">
        <v>0</v>
      </c>
      <c r="AJ81" s="24">
        <v>0</v>
      </c>
      <c r="AK81" s="24">
        <v>0</v>
      </c>
      <c r="AL81" s="24">
        <v>0</v>
      </c>
      <c r="AM81" s="24">
        <v>344032</v>
      </c>
      <c r="AN81" s="58">
        <f t="shared" ref="AN81" si="34">(AH81/P81)*100</f>
        <v>0</v>
      </c>
      <c r="AO81" s="12">
        <v>372605</v>
      </c>
      <c r="AP81" s="13">
        <v>0</v>
      </c>
      <c r="AQ81" s="12">
        <v>0</v>
      </c>
      <c r="AR81" s="4"/>
    </row>
    <row r="82" spans="2:44" ht="51" x14ac:dyDescent="0.25">
      <c r="B82" s="94" t="s">
        <v>209</v>
      </c>
      <c r="C82" s="96" t="s">
        <v>210</v>
      </c>
      <c r="D82" s="117" t="s">
        <v>9</v>
      </c>
      <c r="E82" s="117" t="s">
        <v>10</v>
      </c>
      <c r="F82" s="149"/>
      <c r="G82" s="117" t="s">
        <v>9</v>
      </c>
      <c r="H82" s="117" t="s">
        <v>9</v>
      </c>
      <c r="I82" s="117"/>
      <c r="J82" s="117"/>
      <c r="K82" s="117"/>
      <c r="L82" s="117"/>
      <c r="M82" s="117"/>
      <c r="N82" s="117"/>
      <c r="O82" s="110">
        <v>0</v>
      </c>
      <c r="P82" s="98">
        <v>1641.4</v>
      </c>
      <c r="Q82" s="98"/>
      <c r="R82" s="98"/>
      <c r="S82" s="98"/>
      <c r="T82" s="98"/>
      <c r="U82" s="98"/>
      <c r="V82" s="98"/>
      <c r="W82" s="98"/>
      <c r="X82" s="98"/>
      <c r="Y82" s="98"/>
      <c r="Z82" s="98"/>
      <c r="AA82" s="98"/>
      <c r="AB82" s="98"/>
      <c r="AC82" s="98"/>
      <c r="AD82" s="98"/>
      <c r="AE82" s="98"/>
      <c r="AF82" s="98">
        <v>0</v>
      </c>
      <c r="AG82" s="98"/>
      <c r="AH82" s="98">
        <v>0</v>
      </c>
      <c r="AI82" s="24">
        <v>0</v>
      </c>
      <c r="AJ82" s="24">
        <v>0</v>
      </c>
      <c r="AK82" s="24">
        <v>0</v>
      </c>
      <c r="AL82" s="24">
        <v>0</v>
      </c>
      <c r="AM82" s="24">
        <v>344032</v>
      </c>
      <c r="AN82" s="58">
        <f t="shared" ref="AN82" si="35">(AH82/P82)*100</f>
        <v>0</v>
      </c>
      <c r="AO82" s="12">
        <v>372605</v>
      </c>
      <c r="AP82" s="13">
        <v>0</v>
      </c>
      <c r="AQ82" s="12">
        <v>0</v>
      </c>
      <c r="AR82" s="4"/>
    </row>
    <row r="83" spans="2:44" ht="38.25" x14ac:dyDescent="0.25">
      <c r="B83" s="94" t="s">
        <v>211</v>
      </c>
      <c r="C83" s="96" t="s">
        <v>212</v>
      </c>
      <c r="D83" s="117" t="s">
        <v>9</v>
      </c>
      <c r="E83" s="117" t="s">
        <v>10</v>
      </c>
      <c r="F83" s="149"/>
      <c r="G83" s="117" t="s">
        <v>9</v>
      </c>
      <c r="H83" s="117" t="s">
        <v>9</v>
      </c>
      <c r="I83" s="117"/>
      <c r="J83" s="117"/>
      <c r="K83" s="117"/>
      <c r="L83" s="117"/>
      <c r="M83" s="117"/>
      <c r="N83" s="117"/>
      <c r="O83" s="110">
        <v>0</v>
      </c>
      <c r="P83" s="98">
        <v>2212.9</v>
      </c>
      <c r="Q83" s="98"/>
      <c r="R83" s="98"/>
      <c r="S83" s="98"/>
      <c r="T83" s="98"/>
      <c r="U83" s="98"/>
      <c r="V83" s="98"/>
      <c r="W83" s="98"/>
      <c r="X83" s="98"/>
      <c r="Y83" s="98"/>
      <c r="Z83" s="98"/>
      <c r="AA83" s="98"/>
      <c r="AB83" s="98"/>
      <c r="AC83" s="98"/>
      <c r="AD83" s="98"/>
      <c r="AE83" s="98"/>
      <c r="AF83" s="98">
        <v>0</v>
      </c>
      <c r="AG83" s="98"/>
      <c r="AH83" s="98">
        <v>0</v>
      </c>
      <c r="AI83" s="24">
        <v>0</v>
      </c>
      <c r="AJ83" s="24">
        <v>0</v>
      </c>
      <c r="AK83" s="24">
        <v>0</v>
      </c>
      <c r="AL83" s="24">
        <v>0</v>
      </c>
      <c r="AM83" s="24">
        <v>344032</v>
      </c>
      <c r="AN83" s="58">
        <f t="shared" ref="AN83" si="36">(AH83/P83)*100</f>
        <v>0</v>
      </c>
      <c r="AO83" s="12">
        <v>372605</v>
      </c>
      <c r="AP83" s="13">
        <v>0</v>
      </c>
      <c r="AQ83" s="12">
        <v>0</v>
      </c>
      <c r="AR83" s="4"/>
    </row>
    <row r="84" spans="2:44" ht="51" x14ac:dyDescent="0.25">
      <c r="B84" s="94" t="s">
        <v>213</v>
      </c>
      <c r="C84" s="96" t="s">
        <v>214</v>
      </c>
      <c r="D84" s="117" t="s">
        <v>9</v>
      </c>
      <c r="E84" s="117" t="s">
        <v>10</v>
      </c>
      <c r="F84" s="149"/>
      <c r="G84" s="117" t="s">
        <v>9</v>
      </c>
      <c r="H84" s="117" t="s">
        <v>9</v>
      </c>
      <c r="I84" s="117"/>
      <c r="J84" s="117"/>
      <c r="K84" s="117"/>
      <c r="L84" s="117"/>
      <c r="M84" s="117"/>
      <c r="N84" s="117"/>
      <c r="O84" s="110">
        <v>0</v>
      </c>
      <c r="P84" s="98">
        <v>854.9</v>
      </c>
      <c r="Q84" s="98"/>
      <c r="R84" s="98"/>
      <c r="S84" s="98"/>
      <c r="T84" s="98"/>
      <c r="U84" s="98"/>
      <c r="V84" s="98"/>
      <c r="W84" s="98"/>
      <c r="X84" s="98"/>
      <c r="Y84" s="98"/>
      <c r="Z84" s="98"/>
      <c r="AA84" s="98"/>
      <c r="AB84" s="98"/>
      <c r="AC84" s="98"/>
      <c r="AD84" s="98"/>
      <c r="AE84" s="98"/>
      <c r="AF84" s="98">
        <v>0</v>
      </c>
      <c r="AG84" s="98"/>
      <c r="AH84" s="98">
        <v>0</v>
      </c>
      <c r="AI84" s="24">
        <v>0</v>
      </c>
      <c r="AJ84" s="24">
        <v>0</v>
      </c>
      <c r="AK84" s="24">
        <v>0</v>
      </c>
      <c r="AL84" s="24">
        <v>0</v>
      </c>
      <c r="AM84" s="24">
        <v>344032</v>
      </c>
      <c r="AN84" s="58">
        <f t="shared" ref="AN84" si="37">(AH84/P84)*100</f>
        <v>0</v>
      </c>
      <c r="AO84" s="12">
        <v>372605</v>
      </c>
      <c r="AP84" s="13">
        <v>0</v>
      </c>
      <c r="AQ84" s="12">
        <v>0</v>
      </c>
      <c r="AR84" s="4"/>
    </row>
    <row r="85" spans="2:44" s="45" customFormat="1" ht="40.5" x14ac:dyDescent="0.25">
      <c r="B85" s="126" t="s">
        <v>110</v>
      </c>
      <c r="C85" s="78" t="s">
        <v>51</v>
      </c>
      <c r="D85" s="77" t="s">
        <v>9</v>
      </c>
      <c r="E85" s="77" t="s">
        <v>10</v>
      </c>
      <c r="F85" s="79"/>
      <c r="G85" s="77" t="s">
        <v>9</v>
      </c>
      <c r="H85" s="77" t="s">
        <v>9</v>
      </c>
      <c r="I85" s="77"/>
      <c r="J85" s="77"/>
      <c r="K85" s="77"/>
      <c r="L85" s="77"/>
      <c r="M85" s="77"/>
      <c r="N85" s="77"/>
      <c r="O85" s="80">
        <v>0</v>
      </c>
      <c r="P85" s="80">
        <f>P86+P90</f>
        <v>36494</v>
      </c>
      <c r="Q85" s="80">
        <f t="shared" ref="Q85:AF85" si="38">Q86+Q90</f>
        <v>0</v>
      </c>
      <c r="R85" s="80">
        <f t="shared" si="38"/>
        <v>0</v>
      </c>
      <c r="S85" s="80">
        <f t="shared" si="38"/>
        <v>0</v>
      </c>
      <c r="T85" s="80">
        <f t="shared" si="38"/>
        <v>0</v>
      </c>
      <c r="U85" s="80">
        <f t="shared" si="38"/>
        <v>0</v>
      </c>
      <c r="V85" s="80">
        <f t="shared" si="38"/>
        <v>0</v>
      </c>
      <c r="W85" s="80">
        <f t="shared" si="38"/>
        <v>0</v>
      </c>
      <c r="X85" s="80">
        <f t="shared" si="38"/>
        <v>0</v>
      </c>
      <c r="Y85" s="80">
        <f t="shared" si="38"/>
        <v>0</v>
      </c>
      <c r="Z85" s="80">
        <f t="shared" si="38"/>
        <v>0</v>
      </c>
      <c r="AA85" s="80">
        <f t="shared" si="38"/>
        <v>0</v>
      </c>
      <c r="AB85" s="80">
        <f t="shared" si="38"/>
        <v>0</v>
      </c>
      <c r="AC85" s="80">
        <f t="shared" si="38"/>
        <v>0</v>
      </c>
      <c r="AD85" s="80">
        <f t="shared" si="38"/>
        <v>0</v>
      </c>
      <c r="AE85" s="80">
        <f t="shared" si="38"/>
        <v>0</v>
      </c>
      <c r="AF85" s="80">
        <f t="shared" si="38"/>
        <v>7827.5999999999995</v>
      </c>
      <c r="AG85" s="80">
        <f t="shared" ref="AG85" si="39">AG86+AG90</f>
        <v>0</v>
      </c>
      <c r="AH85" s="80">
        <f t="shared" ref="AH85" si="40">AH86+AH90</f>
        <v>7699.5</v>
      </c>
      <c r="AI85" s="80">
        <v>0</v>
      </c>
      <c r="AJ85" s="80">
        <v>0</v>
      </c>
      <c r="AK85" s="80">
        <v>0</v>
      </c>
      <c r="AL85" s="80">
        <v>0</v>
      </c>
      <c r="AM85" s="80">
        <v>466300</v>
      </c>
      <c r="AN85" s="81">
        <f t="shared" si="30"/>
        <v>21.097988710472954</v>
      </c>
      <c r="AO85" s="63">
        <v>466300</v>
      </c>
      <c r="AP85" s="62">
        <v>0</v>
      </c>
      <c r="AQ85" s="63">
        <v>0</v>
      </c>
      <c r="AR85" s="61"/>
    </row>
    <row r="86" spans="2:44" ht="54" x14ac:dyDescent="0.25">
      <c r="B86" s="123" t="s">
        <v>239</v>
      </c>
      <c r="C86" s="15" t="s">
        <v>52</v>
      </c>
      <c r="D86" s="14" t="s">
        <v>9</v>
      </c>
      <c r="E86" s="14" t="s">
        <v>10</v>
      </c>
      <c r="F86" s="16"/>
      <c r="G86" s="14" t="s">
        <v>9</v>
      </c>
      <c r="H86" s="14" t="s">
        <v>9</v>
      </c>
      <c r="I86" s="14"/>
      <c r="J86" s="14"/>
      <c r="K86" s="14"/>
      <c r="L86" s="14"/>
      <c r="M86" s="14"/>
      <c r="N86" s="14"/>
      <c r="O86" s="17">
        <v>0</v>
      </c>
      <c r="P86" s="135">
        <f>P87</f>
        <v>1063.4000000000001</v>
      </c>
      <c r="Q86" s="115">
        <f t="shared" ref="Q86:AH86" si="41">Q87</f>
        <v>0</v>
      </c>
      <c r="R86" s="115">
        <f t="shared" si="41"/>
        <v>0</v>
      </c>
      <c r="S86" s="115">
        <f t="shared" si="41"/>
        <v>0</v>
      </c>
      <c r="T86" s="115">
        <f t="shared" si="41"/>
        <v>0</v>
      </c>
      <c r="U86" s="115">
        <f t="shared" si="41"/>
        <v>0</v>
      </c>
      <c r="V86" s="115">
        <f t="shared" si="41"/>
        <v>0</v>
      </c>
      <c r="W86" s="115">
        <f t="shared" si="41"/>
        <v>0</v>
      </c>
      <c r="X86" s="115">
        <f t="shared" si="41"/>
        <v>0</v>
      </c>
      <c r="Y86" s="115">
        <f t="shared" si="41"/>
        <v>0</v>
      </c>
      <c r="Z86" s="115">
        <f t="shared" si="41"/>
        <v>0</v>
      </c>
      <c r="AA86" s="115">
        <f t="shared" si="41"/>
        <v>0</v>
      </c>
      <c r="AB86" s="115">
        <f t="shared" si="41"/>
        <v>0</v>
      </c>
      <c r="AC86" s="115">
        <f t="shared" si="41"/>
        <v>0</v>
      </c>
      <c r="AD86" s="115">
        <f t="shared" si="41"/>
        <v>0</v>
      </c>
      <c r="AE86" s="115">
        <f t="shared" si="41"/>
        <v>0</v>
      </c>
      <c r="AF86" s="135">
        <f t="shared" si="41"/>
        <v>257.7</v>
      </c>
      <c r="AG86" s="135">
        <f t="shared" si="41"/>
        <v>0</v>
      </c>
      <c r="AH86" s="135">
        <f t="shared" si="41"/>
        <v>257.7</v>
      </c>
      <c r="AI86" s="17">
        <v>0</v>
      </c>
      <c r="AJ86" s="17">
        <v>0</v>
      </c>
      <c r="AK86" s="17">
        <v>8400</v>
      </c>
      <c r="AL86" s="17">
        <v>0</v>
      </c>
      <c r="AM86" s="17">
        <v>191600</v>
      </c>
      <c r="AN86" s="58">
        <f t="shared" si="30"/>
        <v>24.233590370509685</v>
      </c>
      <c r="AO86" s="12">
        <v>191600</v>
      </c>
      <c r="AP86" s="13">
        <v>4.2000000000000003E-2</v>
      </c>
      <c r="AQ86" s="12">
        <v>0</v>
      </c>
      <c r="AR86" s="4"/>
    </row>
    <row r="87" spans="2:44" s="33" customFormat="1" ht="51" outlineLevel="2" x14ac:dyDescent="0.25">
      <c r="B87" s="155" t="s">
        <v>127</v>
      </c>
      <c r="C87" s="153" t="s">
        <v>53</v>
      </c>
      <c r="D87" s="18" t="s">
        <v>9</v>
      </c>
      <c r="E87" s="18" t="s">
        <v>10</v>
      </c>
      <c r="F87" s="20"/>
      <c r="G87" s="18" t="s">
        <v>9</v>
      </c>
      <c r="H87" s="18" t="s">
        <v>9</v>
      </c>
      <c r="I87" s="18"/>
      <c r="J87" s="18"/>
      <c r="K87" s="18"/>
      <c r="L87" s="18"/>
      <c r="M87" s="18"/>
      <c r="N87" s="18"/>
      <c r="O87" s="21">
        <v>0</v>
      </c>
      <c r="P87" s="119">
        <f>P88+P89</f>
        <v>1063.4000000000001</v>
      </c>
      <c r="Q87" s="113">
        <f t="shared" ref="Q87:AF87" si="42">Q88+Q89</f>
        <v>0</v>
      </c>
      <c r="R87" s="113">
        <f t="shared" si="42"/>
        <v>0</v>
      </c>
      <c r="S87" s="113">
        <f t="shared" si="42"/>
        <v>0</v>
      </c>
      <c r="T87" s="113">
        <f t="shared" si="42"/>
        <v>0</v>
      </c>
      <c r="U87" s="113">
        <f t="shared" si="42"/>
        <v>0</v>
      </c>
      <c r="V87" s="113">
        <f t="shared" si="42"/>
        <v>0</v>
      </c>
      <c r="W87" s="113">
        <f t="shared" si="42"/>
        <v>0</v>
      </c>
      <c r="X87" s="113">
        <f t="shared" si="42"/>
        <v>0</v>
      </c>
      <c r="Y87" s="113">
        <f t="shared" si="42"/>
        <v>0</v>
      </c>
      <c r="Z87" s="113">
        <f t="shared" si="42"/>
        <v>0</v>
      </c>
      <c r="AA87" s="113">
        <f t="shared" si="42"/>
        <v>0</v>
      </c>
      <c r="AB87" s="113">
        <f t="shared" si="42"/>
        <v>0</v>
      </c>
      <c r="AC87" s="113">
        <f t="shared" si="42"/>
        <v>0</v>
      </c>
      <c r="AD87" s="113">
        <f t="shared" si="42"/>
        <v>0</v>
      </c>
      <c r="AE87" s="113">
        <f t="shared" si="42"/>
        <v>0</v>
      </c>
      <c r="AF87" s="119">
        <f t="shared" si="42"/>
        <v>257.7</v>
      </c>
      <c r="AG87" s="119">
        <f t="shared" ref="AG87" si="43">AG88+AG89</f>
        <v>0</v>
      </c>
      <c r="AH87" s="119">
        <f t="shared" ref="AH87" si="44">AH88+AH89</f>
        <v>257.7</v>
      </c>
      <c r="AI87" s="21">
        <v>0</v>
      </c>
      <c r="AJ87" s="21">
        <v>0</v>
      </c>
      <c r="AK87" s="21">
        <v>8400</v>
      </c>
      <c r="AL87" s="21">
        <v>0</v>
      </c>
      <c r="AM87" s="21">
        <v>191600</v>
      </c>
      <c r="AN87" s="58">
        <f t="shared" si="30"/>
        <v>24.233590370509685</v>
      </c>
      <c r="AO87" s="31">
        <v>191600</v>
      </c>
      <c r="AP87" s="30">
        <v>4.2000000000000003E-2</v>
      </c>
      <c r="AQ87" s="31">
        <v>0</v>
      </c>
      <c r="AR87" s="32"/>
    </row>
    <row r="88" spans="2:44" ht="25.5" outlineLevel="3" x14ac:dyDescent="0.25">
      <c r="B88" s="99" t="s">
        <v>55</v>
      </c>
      <c r="C88" s="96" t="s">
        <v>54</v>
      </c>
      <c r="D88" s="22" t="s">
        <v>9</v>
      </c>
      <c r="E88" s="22" t="s">
        <v>10</v>
      </c>
      <c r="G88" s="22" t="s">
        <v>9</v>
      </c>
      <c r="H88" s="22" t="s">
        <v>9</v>
      </c>
      <c r="I88" s="22"/>
      <c r="J88" s="22"/>
      <c r="K88" s="22"/>
      <c r="L88" s="22"/>
      <c r="M88" s="22"/>
      <c r="N88" s="22"/>
      <c r="O88" s="24">
        <v>0</v>
      </c>
      <c r="P88" s="98">
        <v>959</v>
      </c>
      <c r="Q88" s="98"/>
      <c r="R88" s="98"/>
      <c r="S88" s="98"/>
      <c r="T88" s="98"/>
      <c r="U88" s="98"/>
      <c r="V88" s="98"/>
      <c r="W88" s="98"/>
      <c r="X88" s="98"/>
      <c r="Y88" s="98"/>
      <c r="Z88" s="98"/>
      <c r="AA88" s="98"/>
      <c r="AB88" s="98"/>
      <c r="AC88" s="98"/>
      <c r="AD88" s="98"/>
      <c r="AE88" s="98"/>
      <c r="AF88" s="98">
        <v>257.7</v>
      </c>
      <c r="AG88" s="98"/>
      <c r="AH88" s="98">
        <v>257.7</v>
      </c>
      <c r="AI88" s="24">
        <v>0</v>
      </c>
      <c r="AJ88" s="24">
        <v>0</v>
      </c>
      <c r="AK88" s="24">
        <v>577319.87</v>
      </c>
      <c r="AL88" s="24">
        <v>34425.129999999997</v>
      </c>
      <c r="AM88" s="24">
        <v>3811255</v>
      </c>
      <c r="AN88" s="58">
        <f t="shared" si="30"/>
        <v>26.87174139728884</v>
      </c>
      <c r="AO88" s="12">
        <v>191600</v>
      </c>
      <c r="AP88" s="13">
        <v>4.2000000000000003E-2</v>
      </c>
      <c r="AQ88" s="12">
        <v>0</v>
      </c>
      <c r="AR88" s="4"/>
    </row>
    <row r="89" spans="2:44" ht="63.75" x14ac:dyDescent="0.25">
      <c r="B89" s="99" t="s">
        <v>57</v>
      </c>
      <c r="C89" s="96" t="s">
        <v>56</v>
      </c>
      <c r="D89" s="22" t="s">
        <v>9</v>
      </c>
      <c r="E89" s="22" t="s">
        <v>10</v>
      </c>
      <c r="G89" s="22" t="s">
        <v>9</v>
      </c>
      <c r="H89" s="22" t="s">
        <v>9</v>
      </c>
      <c r="I89" s="22"/>
      <c r="J89" s="22"/>
      <c r="K89" s="22"/>
      <c r="L89" s="22"/>
      <c r="M89" s="22"/>
      <c r="N89" s="22"/>
      <c r="O89" s="24">
        <v>0</v>
      </c>
      <c r="P89" s="98">
        <v>104.4</v>
      </c>
      <c r="Q89" s="98"/>
      <c r="R89" s="98"/>
      <c r="S89" s="98"/>
      <c r="T89" s="98"/>
      <c r="U89" s="98"/>
      <c r="V89" s="98"/>
      <c r="W89" s="98"/>
      <c r="X89" s="98"/>
      <c r="Y89" s="98"/>
      <c r="Z89" s="98"/>
      <c r="AA89" s="98"/>
      <c r="AB89" s="98"/>
      <c r="AC89" s="98"/>
      <c r="AD89" s="98"/>
      <c r="AE89" s="98"/>
      <c r="AF89" s="98">
        <v>0</v>
      </c>
      <c r="AG89" s="98"/>
      <c r="AH89" s="98">
        <v>0</v>
      </c>
      <c r="AI89" s="24">
        <v>0</v>
      </c>
      <c r="AJ89" s="24">
        <v>0</v>
      </c>
      <c r="AK89" s="24">
        <v>0</v>
      </c>
      <c r="AL89" s="24">
        <v>0</v>
      </c>
      <c r="AM89" s="24">
        <v>1280000</v>
      </c>
      <c r="AN89" s="58">
        <f t="shared" si="30"/>
        <v>0</v>
      </c>
      <c r="AO89" s="12">
        <v>3845680.13</v>
      </c>
      <c r="AP89" s="13">
        <v>0.13052676237847616</v>
      </c>
      <c r="AQ89" s="12">
        <v>0</v>
      </c>
      <c r="AR89" s="4"/>
    </row>
    <row r="90" spans="2:44" ht="27" x14ac:dyDescent="0.25">
      <c r="B90" s="160" t="s">
        <v>129</v>
      </c>
      <c r="C90" s="162" t="s">
        <v>59</v>
      </c>
      <c r="D90" s="14" t="s">
        <v>9</v>
      </c>
      <c r="E90" s="14" t="s">
        <v>10</v>
      </c>
      <c r="F90" s="16"/>
      <c r="G90" s="14" t="s">
        <v>9</v>
      </c>
      <c r="H90" s="14" t="s">
        <v>9</v>
      </c>
      <c r="I90" s="14"/>
      <c r="J90" s="14"/>
      <c r="K90" s="14"/>
      <c r="L90" s="14"/>
      <c r="M90" s="14"/>
      <c r="N90" s="14"/>
      <c r="O90" s="17">
        <v>0</v>
      </c>
      <c r="P90" s="135">
        <f>P91</f>
        <v>35430.6</v>
      </c>
      <c r="Q90" s="135">
        <f t="shared" ref="Q90:AF90" si="45">Q91</f>
        <v>0</v>
      </c>
      <c r="R90" s="135">
        <f t="shared" si="45"/>
        <v>0</v>
      </c>
      <c r="S90" s="135">
        <f t="shared" si="45"/>
        <v>0</v>
      </c>
      <c r="T90" s="135">
        <f t="shared" si="45"/>
        <v>0</v>
      </c>
      <c r="U90" s="135">
        <f t="shared" si="45"/>
        <v>0</v>
      </c>
      <c r="V90" s="135">
        <f t="shared" si="45"/>
        <v>0</v>
      </c>
      <c r="W90" s="135">
        <f t="shared" si="45"/>
        <v>0</v>
      </c>
      <c r="X90" s="135">
        <f t="shared" si="45"/>
        <v>0</v>
      </c>
      <c r="Y90" s="135">
        <f t="shared" si="45"/>
        <v>0</v>
      </c>
      <c r="Z90" s="135">
        <f t="shared" si="45"/>
        <v>0</v>
      </c>
      <c r="AA90" s="135">
        <f t="shared" si="45"/>
        <v>0</v>
      </c>
      <c r="AB90" s="135">
        <f t="shared" si="45"/>
        <v>0</v>
      </c>
      <c r="AC90" s="135">
        <f t="shared" si="45"/>
        <v>0</v>
      </c>
      <c r="AD90" s="135">
        <f t="shared" si="45"/>
        <v>0</v>
      </c>
      <c r="AE90" s="135">
        <f t="shared" si="45"/>
        <v>0</v>
      </c>
      <c r="AF90" s="135">
        <f t="shared" si="45"/>
        <v>7569.9</v>
      </c>
      <c r="AG90" s="135">
        <f t="shared" ref="AG90" si="46">AG91</f>
        <v>0</v>
      </c>
      <c r="AH90" s="135">
        <f t="shared" ref="AH90" si="47">AH91</f>
        <v>7441.8</v>
      </c>
      <c r="AI90" s="17">
        <v>0</v>
      </c>
      <c r="AJ90" s="17">
        <v>0</v>
      </c>
      <c r="AK90" s="17">
        <v>0</v>
      </c>
      <c r="AL90" s="17">
        <v>0</v>
      </c>
      <c r="AM90" s="17">
        <v>249000</v>
      </c>
      <c r="AN90" s="58">
        <f t="shared" si="30"/>
        <v>21.003878003759464</v>
      </c>
      <c r="AO90" s="12">
        <v>249000</v>
      </c>
      <c r="AP90" s="13">
        <v>0</v>
      </c>
      <c r="AQ90" s="12">
        <v>0</v>
      </c>
      <c r="AR90" s="4"/>
    </row>
    <row r="91" spans="2:44" s="33" customFormat="1" ht="25.5" outlineLevel="2" x14ac:dyDescent="0.25">
      <c r="B91" s="155" t="s">
        <v>128</v>
      </c>
      <c r="C91" s="153" t="s">
        <v>60</v>
      </c>
      <c r="D91" s="18" t="s">
        <v>9</v>
      </c>
      <c r="E91" s="18" t="s">
        <v>10</v>
      </c>
      <c r="F91" s="20"/>
      <c r="G91" s="18" t="s">
        <v>9</v>
      </c>
      <c r="H91" s="18" t="s">
        <v>9</v>
      </c>
      <c r="I91" s="18"/>
      <c r="J91" s="18"/>
      <c r="K91" s="18"/>
      <c r="L91" s="18"/>
      <c r="M91" s="18"/>
      <c r="N91" s="18"/>
      <c r="O91" s="21">
        <v>0</v>
      </c>
      <c r="P91" s="119">
        <f>P92+P93</f>
        <v>35430.6</v>
      </c>
      <c r="Q91" s="113">
        <f t="shared" ref="Q91:AF91" si="48">Q92+Q93</f>
        <v>0</v>
      </c>
      <c r="R91" s="113">
        <f t="shared" si="48"/>
        <v>0</v>
      </c>
      <c r="S91" s="113">
        <f t="shared" si="48"/>
        <v>0</v>
      </c>
      <c r="T91" s="113">
        <f t="shared" si="48"/>
        <v>0</v>
      </c>
      <c r="U91" s="113">
        <f t="shared" si="48"/>
        <v>0</v>
      </c>
      <c r="V91" s="113">
        <f t="shared" si="48"/>
        <v>0</v>
      </c>
      <c r="W91" s="113">
        <f t="shared" si="48"/>
        <v>0</v>
      </c>
      <c r="X91" s="113">
        <f t="shared" si="48"/>
        <v>0</v>
      </c>
      <c r="Y91" s="113">
        <f t="shared" si="48"/>
        <v>0</v>
      </c>
      <c r="Z91" s="113">
        <f t="shared" si="48"/>
        <v>0</v>
      </c>
      <c r="AA91" s="113">
        <f t="shared" si="48"/>
        <v>0</v>
      </c>
      <c r="AB91" s="113">
        <f t="shared" si="48"/>
        <v>0</v>
      </c>
      <c r="AC91" s="113">
        <f t="shared" si="48"/>
        <v>0</v>
      </c>
      <c r="AD91" s="113">
        <f t="shared" si="48"/>
        <v>0</v>
      </c>
      <c r="AE91" s="113">
        <f t="shared" si="48"/>
        <v>0</v>
      </c>
      <c r="AF91" s="119">
        <f t="shared" si="48"/>
        <v>7569.9</v>
      </c>
      <c r="AG91" s="113">
        <f t="shared" ref="AG91" si="49">AG92+AG93</f>
        <v>0</v>
      </c>
      <c r="AH91" s="119">
        <f t="shared" ref="AH91" si="50">AH92+AH93</f>
        <v>7441.8</v>
      </c>
      <c r="AI91" s="21">
        <v>0</v>
      </c>
      <c r="AJ91" s="21">
        <v>0</v>
      </c>
      <c r="AK91" s="21">
        <v>0</v>
      </c>
      <c r="AL91" s="21">
        <v>0</v>
      </c>
      <c r="AM91" s="21">
        <v>249000</v>
      </c>
      <c r="AN91" s="58">
        <f t="shared" si="30"/>
        <v>21.003878003759464</v>
      </c>
      <c r="AO91" s="31">
        <v>249000</v>
      </c>
      <c r="AP91" s="30">
        <v>0</v>
      </c>
      <c r="AQ91" s="31">
        <v>0</v>
      </c>
      <c r="AR91" s="32"/>
    </row>
    <row r="92" spans="2:44" ht="63.75" outlineLevel="2" x14ac:dyDescent="0.25">
      <c r="B92" s="99" t="s">
        <v>58</v>
      </c>
      <c r="C92" s="96" t="s">
        <v>16</v>
      </c>
      <c r="D92" s="22" t="s">
        <v>9</v>
      </c>
      <c r="E92" s="22" t="s">
        <v>10</v>
      </c>
      <c r="G92" s="22" t="s">
        <v>9</v>
      </c>
      <c r="H92" s="22" t="s">
        <v>9</v>
      </c>
      <c r="I92" s="22"/>
      <c r="J92" s="22"/>
      <c r="K92" s="22"/>
      <c r="L92" s="22"/>
      <c r="M92" s="22"/>
      <c r="N92" s="22"/>
      <c r="O92" s="24">
        <v>0</v>
      </c>
      <c r="P92" s="98">
        <v>675</v>
      </c>
      <c r="Q92" s="98"/>
      <c r="R92" s="98"/>
      <c r="S92" s="98"/>
      <c r="T92" s="98"/>
      <c r="U92" s="98"/>
      <c r="V92" s="98"/>
      <c r="W92" s="98"/>
      <c r="X92" s="98"/>
      <c r="Y92" s="98"/>
      <c r="Z92" s="98"/>
      <c r="AA92" s="98"/>
      <c r="AB92" s="98"/>
      <c r="AC92" s="98"/>
      <c r="AD92" s="98"/>
      <c r="AE92" s="98"/>
      <c r="AF92" s="98">
        <v>0</v>
      </c>
      <c r="AG92" s="98"/>
      <c r="AH92" s="98">
        <v>0</v>
      </c>
      <c r="AI92" s="24">
        <v>0</v>
      </c>
      <c r="AJ92" s="24">
        <v>0</v>
      </c>
      <c r="AK92" s="24">
        <v>0</v>
      </c>
      <c r="AL92" s="24">
        <v>0</v>
      </c>
      <c r="AM92" s="24">
        <v>249000</v>
      </c>
      <c r="AN92" s="58">
        <f t="shared" si="30"/>
        <v>0</v>
      </c>
      <c r="AO92" s="12"/>
      <c r="AP92" s="13"/>
      <c r="AQ92" s="12"/>
      <c r="AR92" s="4"/>
    </row>
    <row r="93" spans="2:44" ht="25.5" outlineLevel="3" x14ac:dyDescent="0.25">
      <c r="B93" s="99" t="s">
        <v>62</v>
      </c>
      <c r="C93" s="96" t="s">
        <v>61</v>
      </c>
      <c r="D93" s="22" t="s">
        <v>9</v>
      </c>
      <c r="E93" s="22" t="s">
        <v>10</v>
      </c>
      <c r="G93" s="22" t="s">
        <v>9</v>
      </c>
      <c r="H93" s="22" t="s">
        <v>9</v>
      </c>
      <c r="I93" s="22"/>
      <c r="J93" s="22"/>
      <c r="K93" s="22"/>
      <c r="L93" s="22"/>
      <c r="M93" s="22"/>
      <c r="N93" s="22"/>
      <c r="O93" s="24">
        <v>0</v>
      </c>
      <c r="P93" s="98">
        <v>34755.599999999999</v>
      </c>
      <c r="Q93" s="98"/>
      <c r="R93" s="98"/>
      <c r="S93" s="98"/>
      <c r="T93" s="98"/>
      <c r="U93" s="98"/>
      <c r="V93" s="98"/>
      <c r="W93" s="98"/>
      <c r="X93" s="98"/>
      <c r="Y93" s="98"/>
      <c r="Z93" s="98"/>
      <c r="AA93" s="98"/>
      <c r="AB93" s="98"/>
      <c r="AC93" s="98"/>
      <c r="AD93" s="98"/>
      <c r="AE93" s="98"/>
      <c r="AF93" s="98">
        <v>7569.9</v>
      </c>
      <c r="AG93" s="98"/>
      <c r="AH93" s="98">
        <v>7441.8</v>
      </c>
      <c r="AI93" s="24">
        <v>0</v>
      </c>
      <c r="AJ93" s="24">
        <v>0</v>
      </c>
      <c r="AK93" s="24">
        <v>4064388.52</v>
      </c>
      <c r="AL93" s="24">
        <v>1383340.75</v>
      </c>
      <c r="AM93" s="24">
        <v>16236770.73</v>
      </c>
      <c r="AN93" s="58">
        <f t="shared" si="30"/>
        <v>21.411801263681248</v>
      </c>
      <c r="AO93" s="12">
        <v>249000</v>
      </c>
      <c r="AP93" s="13">
        <v>0</v>
      </c>
      <c r="AQ93" s="12">
        <v>0</v>
      </c>
      <c r="AR93" s="4"/>
    </row>
    <row r="94" spans="2:44" ht="27" x14ac:dyDescent="0.25">
      <c r="B94" s="126" t="s">
        <v>109</v>
      </c>
      <c r="C94" s="78" t="s">
        <v>63</v>
      </c>
      <c r="D94" s="77" t="s">
        <v>9</v>
      </c>
      <c r="E94" s="77" t="s">
        <v>10</v>
      </c>
      <c r="F94" s="79"/>
      <c r="G94" s="77" t="s">
        <v>9</v>
      </c>
      <c r="H94" s="77" t="s">
        <v>9</v>
      </c>
      <c r="I94" s="77"/>
      <c r="J94" s="77"/>
      <c r="K94" s="77"/>
      <c r="L94" s="77"/>
      <c r="M94" s="77"/>
      <c r="N94" s="77"/>
      <c r="O94" s="80">
        <v>0</v>
      </c>
      <c r="P94" s="80">
        <f>P95</f>
        <v>9098.9</v>
      </c>
      <c r="Q94" s="80">
        <f t="shared" ref="Q94:AM94" si="51">Q95</f>
        <v>0</v>
      </c>
      <c r="R94" s="80">
        <f t="shared" si="51"/>
        <v>0</v>
      </c>
      <c r="S94" s="80">
        <f t="shared" si="51"/>
        <v>0</v>
      </c>
      <c r="T94" s="80">
        <f t="shared" si="51"/>
        <v>0</v>
      </c>
      <c r="U94" s="80">
        <f t="shared" si="51"/>
        <v>0</v>
      </c>
      <c r="V94" s="80">
        <f t="shared" si="51"/>
        <v>0</v>
      </c>
      <c r="W94" s="80">
        <f t="shared" si="51"/>
        <v>0</v>
      </c>
      <c r="X94" s="80">
        <f t="shared" si="51"/>
        <v>0</v>
      </c>
      <c r="Y94" s="80">
        <f t="shared" si="51"/>
        <v>0</v>
      </c>
      <c r="Z94" s="80">
        <f t="shared" si="51"/>
        <v>0</v>
      </c>
      <c r="AA94" s="80">
        <f t="shared" si="51"/>
        <v>0</v>
      </c>
      <c r="AB94" s="80">
        <f t="shared" si="51"/>
        <v>0</v>
      </c>
      <c r="AC94" s="80">
        <f t="shared" si="51"/>
        <v>0</v>
      </c>
      <c r="AD94" s="80">
        <f t="shared" si="51"/>
        <v>0</v>
      </c>
      <c r="AE94" s="80">
        <f t="shared" si="51"/>
        <v>0</v>
      </c>
      <c r="AF94" s="80">
        <f>AF95</f>
        <v>2360.1999999999998</v>
      </c>
      <c r="AG94" s="80">
        <f t="shared" si="51"/>
        <v>0</v>
      </c>
      <c r="AH94" s="80">
        <f t="shared" si="51"/>
        <v>1778.8</v>
      </c>
      <c r="AI94" s="80">
        <f t="shared" si="51"/>
        <v>0</v>
      </c>
      <c r="AJ94" s="80">
        <f t="shared" si="51"/>
        <v>0</v>
      </c>
      <c r="AK94" s="80">
        <f t="shared" si="51"/>
        <v>0</v>
      </c>
      <c r="AL94" s="80">
        <f t="shared" si="51"/>
        <v>0</v>
      </c>
      <c r="AM94" s="80">
        <f t="shared" si="51"/>
        <v>350000</v>
      </c>
      <c r="AN94" s="81">
        <f t="shared" si="30"/>
        <v>19.549615887634769</v>
      </c>
      <c r="AO94" s="12">
        <v>350000</v>
      </c>
      <c r="AP94" s="13">
        <v>0</v>
      </c>
      <c r="AQ94" s="12">
        <v>0</v>
      </c>
      <c r="AR94" s="4"/>
    </row>
    <row r="95" spans="2:44" s="33" customFormat="1" ht="38.25" outlineLevel="1" x14ac:dyDescent="0.25">
      <c r="B95" s="155" t="s">
        <v>130</v>
      </c>
      <c r="C95" s="153" t="s">
        <v>64</v>
      </c>
      <c r="D95" s="18" t="s">
        <v>9</v>
      </c>
      <c r="E95" s="18" t="s">
        <v>10</v>
      </c>
      <c r="F95" s="20"/>
      <c r="G95" s="18" t="s">
        <v>9</v>
      </c>
      <c r="H95" s="18" t="s">
        <v>9</v>
      </c>
      <c r="I95" s="18"/>
      <c r="J95" s="18"/>
      <c r="K95" s="18"/>
      <c r="L95" s="18"/>
      <c r="M95" s="18"/>
      <c r="N95" s="18"/>
      <c r="O95" s="21">
        <v>0</v>
      </c>
      <c r="P95" s="119">
        <f>P96+P97+P98+P99</f>
        <v>9098.9</v>
      </c>
      <c r="Q95" s="119">
        <f t="shared" ref="Q95:AF95" si="52">Q96+Q97+Q98+Q99</f>
        <v>0</v>
      </c>
      <c r="R95" s="119">
        <f t="shared" si="52"/>
        <v>0</v>
      </c>
      <c r="S95" s="119">
        <f t="shared" si="52"/>
        <v>0</v>
      </c>
      <c r="T95" s="119">
        <f t="shared" si="52"/>
        <v>0</v>
      </c>
      <c r="U95" s="119">
        <f t="shared" si="52"/>
        <v>0</v>
      </c>
      <c r="V95" s="119">
        <f t="shared" si="52"/>
        <v>0</v>
      </c>
      <c r="W95" s="119">
        <f t="shared" si="52"/>
        <v>0</v>
      </c>
      <c r="X95" s="119">
        <f t="shared" si="52"/>
        <v>0</v>
      </c>
      <c r="Y95" s="119">
        <f t="shared" si="52"/>
        <v>0</v>
      </c>
      <c r="Z95" s="119">
        <f t="shared" si="52"/>
        <v>0</v>
      </c>
      <c r="AA95" s="119">
        <f t="shared" si="52"/>
        <v>0</v>
      </c>
      <c r="AB95" s="119">
        <f t="shared" si="52"/>
        <v>0</v>
      </c>
      <c r="AC95" s="119">
        <f t="shared" si="52"/>
        <v>0</v>
      </c>
      <c r="AD95" s="119">
        <f t="shared" si="52"/>
        <v>0</v>
      </c>
      <c r="AE95" s="119">
        <f t="shared" si="52"/>
        <v>0</v>
      </c>
      <c r="AF95" s="119">
        <f t="shared" si="52"/>
        <v>2360.1999999999998</v>
      </c>
      <c r="AG95" s="119">
        <f t="shared" ref="AG95" si="53">AG96+AG97+AG98+AG99</f>
        <v>0</v>
      </c>
      <c r="AH95" s="119">
        <f t="shared" ref="AH95" si="54">AH96+AH97+AH98+AH99</f>
        <v>1778.8</v>
      </c>
      <c r="AI95" s="21">
        <v>0</v>
      </c>
      <c r="AJ95" s="21">
        <v>0</v>
      </c>
      <c r="AK95" s="21">
        <v>0</v>
      </c>
      <c r="AL95" s="21">
        <v>0</v>
      </c>
      <c r="AM95" s="21">
        <v>350000</v>
      </c>
      <c r="AN95" s="58">
        <f t="shared" si="30"/>
        <v>19.549615887634769</v>
      </c>
      <c r="AO95" s="31">
        <v>350000</v>
      </c>
      <c r="AP95" s="30">
        <v>0</v>
      </c>
      <c r="AQ95" s="31">
        <v>0</v>
      </c>
      <c r="AR95" s="32"/>
    </row>
    <row r="96" spans="2:44" ht="38.25" outlineLevel="3" x14ac:dyDescent="0.25">
      <c r="B96" s="99" t="s">
        <v>65</v>
      </c>
      <c r="C96" s="96" t="s">
        <v>240</v>
      </c>
      <c r="D96" s="95" t="s">
        <v>9</v>
      </c>
      <c r="E96" s="95" t="s">
        <v>10</v>
      </c>
      <c r="F96" s="97"/>
      <c r="G96" s="95" t="s">
        <v>9</v>
      </c>
      <c r="H96" s="95" t="s">
        <v>9</v>
      </c>
      <c r="I96" s="95"/>
      <c r="J96" s="95"/>
      <c r="K96" s="95"/>
      <c r="L96" s="95"/>
      <c r="M96" s="95"/>
      <c r="N96" s="95"/>
      <c r="O96" s="98">
        <v>0</v>
      </c>
      <c r="P96" s="98">
        <v>1010</v>
      </c>
      <c r="Q96" s="98"/>
      <c r="R96" s="98"/>
      <c r="S96" s="98"/>
      <c r="T96" s="98"/>
      <c r="U96" s="98"/>
      <c r="V96" s="98"/>
      <c r="W96" s="98"/>
      <c r="X96" s="98"/>
      <c r="Y96" s="98"/>
      <c r="Z96" s="98"/>
      <c r="AA96" s="98"/>
      <c r="AB96" s="98"/>
      <c r="AC96" s="98"/>
      <c r="AD96" s="98"/>
      <c r="AE96" s="98"/>
      <c r="AF96" s="98">
        <v>10</v>
      </c>
      <c r="AG96" s="98"/>
      <c r="AH96" s="98">
        <v>10</v>
      </c>
      <c r="AI96" s="24">
        <v>0</v>
      </c>
      <c r="AJ96" s="24">
        <v>0</v>
      </c>
      <c r="AK96" s="24">
        <v>518203.29</v>
      </c>
      <c r="AL96" s="24">
        <v>12660.71</v>
      </c>
      <c r="AM96" s="24">
        <v>1069136</v>
      </c>
      <c r="AN96" s="58">
        <f t="shared" ref="AN96" si="55">(AH96/P96)*100</f>
        <v>0.99009900990099009</v>
      </c>
      <c r="AO96" s="12">
        <v>350000</v>
      </c>
      <c r="AP96" s="13">
        <v>0</v>
      </c>
      <c r="AQ96" s="12">
        <v>0</v>
      </c>
      <c r="AR96" s="4"/>
    </row>
    <row r="97" spans="2:44" ht="38.25" x14ac:dyDescent="0.25">
      <c r="B97" s="99" t="s">
        <v>67</v>
      </c>
      <c r="C97" s="96" t="s">
        <v>66</v>
      </c>
      <c r="D97" s="95" t="s">
        <v>9</v>
      </c>
      <c r="E97" s="95" t="s">
        <v>10</v>
      </c>
      <c r="F97" s="97"/>
      <c r="G97" s="95" t="s">
        <v>9</v>
      </c>
      <c r="H97" s="95" t="s">
        <v>9</v>
      </c>
      <c r="I97" s="95"/>
      <c r="J97" s="95"/>
      <c r="K97" s="95"/>
      <c r="L97" s="95"/>
      <c r="M97" s="95"/>
      <c r="N97" s="95"/>
      <c r="O97" s="98">
        <v>0</v>
      </c>
      <c r="P97" s="98">
        <v>884.2</v>
      </c>
      <c r="Q97" s="98"/>
      <c r="R97" s="98"/>
      <c r="S97" s="98"/>
      <c r="T97" s="98"/>
      <c r="U97" s="98"/>
      <c r="V97" s="98"/>
      <c r="W97" s="98"/>
      <c r="X97" s="98"/>
      <c r="Y97" s="98"/>
      <c r="Z97" s="98"/>
      <c r="AA97" s="98"/>
      <c r="AB97" s="98"/>
      <c r="AC97" s="98"/>
      <c r="AD97" s="98"/>
      <c r="AE97" s="98"/>
      <c r="AF97" s="98">
        <v>4.5</v>
      </c>
      <c r="AG97" s="98"/>
      <c r="AH97" s="98">
        <v>4.5</v>
      </c>
      <c r="AI97" s="24">
        <v>0</v>
      </c>
      <c r="AJ97" s="24">
        <v>0</v>
      </c>
      <c r="AK97" s="24">
        <v>6100</v>
      </c>
      <c r="AL97" s="24">
        <v>70500</v>
      </c>
      <c r="AM97" s="24">
        <v>842700</v>
      </c>
      <c r="AN97" s="58">
        <f t="shared" ref="AN97:AN99" si="56">(AH97/P97)*100</f>
        <v>0.50893463017416873</v>
      </c>
      <c r="AO97" s="12">
        <v>1081796.71</v>
      </c>
      <c r="AP97" s="13">
        <v>0.32387705625000002</v>
      </c>
      <c r="AQ97" s="12">
        <v>0</v>
      </c>
      <c r="AR97" s="4"/>
    </row>
    <row r="98" spans="2:44" ht="38.25" x14ac:dyDescent="0.25">
      <c r="B98" s="99" t="s">
        <v>69</v>
      </c>
      <c r="C98" s="96" t="s">
        <v>68</v>
      </c>
      <c r="D98" s="95" t="s">
        <v>9</v>
      </c>
      <c r="E98" s="95" t="s">
        <v>10</v>
      </c>
      <c r="F98" s="97"/>
      <c r="G98" s="95" t="s">
        <v>9</v>
      </c>
      <c r="H98" s="95" t="s">
        <v>9</v>
      </c>
      <c r="I98" s="95"/>
      <c r="J98" s="95"/>
      <c r="K98" s="95"/>
      <c r="L98" s="95"/>
      <c r="M98" s="95"/>
      <c r="N98" s="95"/>
      <c r="O98" s="98">
        <v>0</v>
      </c>
      <c r="P98" s="98">
        <v>2517.8000000000002</v>
      </c>
      <c r="Q98" s="98"/>
      <c r="R98" s="98"/>
      <c r="S98" s="98"/>
      <c r="T98" s="98"/>
      <c r="U98" s="98"/>
      <c r="V98" s="98"/>
      <c r="W98" s="98"/>
      <c r="X98" s="98"/>
      <c r="Y98" s="98"/>
      <c r="Z98" s="98"/>
      <c r="AA98" s="98"/>
      <c r="AB98" s="98"/>
      <c r="AC98" s="98"/>
      <c r="AD98" s="98"/>
      <c r="AE98" s="98"/>
      <c r="AF98" s="98">
        <v>832.2</v>
      </c>
      <c r="AG98" s="98"/>
      <c r="AH98" s="98">
        <v>813.4</v>
      </c>
      <c r="AI98" s="24">
        <v>0</v>
      </c>
      <c r="AJ98" s="24">
        <v>0</v>
      </c>
      <c r="AK98" s="24">
        <v>488330</v>
      </c>
      <c r="AL98" s="24">
        <v>51696.36</v>
      </c>
      <c r="AM98" s="24">
        <v>1959973.64</v>
      </c>
      <c r="AN98" s="58">
        <f t="shared" si="56"/>
        <v>32.30598141234411</v>
      </c>
      <c r="AO98" s="12">
        <v>913200</v>
      </c>
      <c r="AP98" s="13">
        <v>6.6354835200696178E-3</v>
      </c>
      <c r="AQ98" s="12">
        <v>0</v>
      </c>
      <c r="AR98" s="4"/>
    </row>
    <row r="99" spans="2:44" ht="25.5" x14ac:dyDescent="0.25">
      <c r="B99" s="99" t="s">
        <v>71</v>
      </c>
      <c r="C99" s="96" t="s">
        <v>70</v>
      </c>
      <c r="D99" s="95" t="s">
        <v>9</v>
      </c>
      <c r="E99" s="95" t="s">
        <v>10</v>
      </c>
      <c r="F99" s="97"/>
      <c r="G99" s="95" t="s">
        <v>9</v>
      </c>
      <c r="H99" s="95" t="s">
        <v>9</v>
      </c>
      <c r="I99" s="95"/>
      <c r="J99" s="95"/>
      <c r="K99" s="95"/>
      <c r="L99" s="95"/>
      <c r="M99" s="95"/>
      <c r="N99" s="95"/>
      <c r="O99" s="98">
        <v>0</v>
      </c>
      <c r="P99" s="98">
        <v>4686.8999999999996</v>
      </c>
      <c r="Q99" s="98"/>
      <c r="R99" s="98"/>
      <c r="S99" s="98"/>
      <c r="T99" s="98"/>
      <c r="U99" s="98"/>
      <c r="V99" s="98"/>
      <c r="W99" s="98"/>
      <c r="X99" s="98"/>
      <c r="Y99" s="98"/>
      <c r="Z99" s="98"/>
      <c r="AA99" s="98"/>
      <c r="AB99" s="98"/>
      <c r="AC99" s="98"/>
      <c r="AD99" s="98"/>
      <c r="AE99" s="98"/>
      <c r="AF99" s="98">
        <v>1513.5</v>
      </c>
      <c r="AG99" s="98"/>
      <c r="AH99" s="98">
        <v>950.9</v>
      </c>
      <c r="AI99" s="24">
        <v>0</v>
      </c>
      <c r="AJ99" s="24">
        <v>0</v>
      </c>
      <c r="AK99" s="24">
        <v>839531.28</v>
      </c>
      <c r="AL99" s="24">
        <v>538433.18000000005</v>
      </c>
      <c r="AM99" s="24">
        <v>3125635.54</v>
      </c>
      <c r="AN99" s="58">
        <f t="shared" si="56"/>
        <v>20.288463590006188</v>
      </c>
      <c r="AO99" s="12">
        <v>2011670</v>
      </c>
      <c r="AP99" s="13">
        <v>0.19533200000000001</v>
      </c>
      <c r="AQ99" s="12">
        <v>0</v>
      </c>
      <c r="AR99" s="4"/>
    </row>
    <row r="100" spans="2:44" ht="27" x14ac:dyDescent="0.25">
      <c r="B100" s="126" t="s">
        <v>108</v>
      </c>
      <c r="C100" s="78" t="s">
        <v>72</v>
      </c>
      <c r="D100" s="77" t="s">
        <v>9</v>
      </c>
      <c r="E100" s="77" t="s">
        <v>10</v>
      </c>
      <c r="F100" s="79"/>
      <c r="G100" s="77" t="s">
        <v>9</v>
      </c>
      <c r="H100" s="77" t="s">
        <v>9</v>
      </c>
      <c r="I100" s="77"/>
      <c r="J100" s="77"/>
      <c r="K100" s="77"/>
      <c r="L100" s="77"/>
      <c r="M100" s="77"/>
      <c r="N100" s="77"/>
      <c r="O100" s="80">
        <v>0</v>
      </c>
      <c r="P100" s="80">
        <f>P101</f>
        <v>3240</v>
      </c>
      <c r="Q100" s="80">
        <f t="shared" ref="Q100:AF100" si="57">Q101</f>
        <v>0</v>
      </c>
      <c r="R100" s="80">
        <f t="shared" si="57"/>
        <v>0</v>
      </c>
      <c r="S100" s="80">
        <f t="shared" si="57"/>
        <v>0</v>
      </c>
      <c r="T100" s="80">
        <f t="shared" si="57"/>
        <v>0</v>
      </c>
      <c r="U100" s="80">
        <f t="shared" si="57"/>
        <v>0</v>
      </c>
      <c r="V100" s="80">
        <f t="shared" si="57"/>
        <v>0</v>
      </c>
      <c r="W100" s="80">
        <f t="shared" si="57"/>
        <v>0</v>
      </c>
      <c r="X100" s="80">
        <f t="shared" si="57"/>
        <v>0</v>
      </c>
      <c r="Y100" s="80">
        <f t="shared" si="57"/>
        <v>0</v>
      </c>
      <c r="Z100" s="80">
        <f t="shared" si="57"/>
        <v>0</v>
      </c>
      <c r="AA100" s="80">
        <f t="shared" si="57"/>
        <v>0</v>
      </c>
      <c r="AB100" s="80">
        <f t="shared" si="57"/>
        <v>0</v>
      </c>
      <c r="AC100" s="80">
        <f t="shared" si="57"/>
        <v>0</v>
      </c>
      <c r="AD100" s="80">
        <f t="shared" si="57"/>
        <v>0</v>
      </c>
      <c r="AE100" s="80">
        <f t="shared" si="57"/>
        <v>0</v>
      </c>
      <c r="AF100" s="80">
        <f t="shared" si="57"/>
        <v>3240</v>
      </c>
      <c r="AG100" s="80">
        <f t="shared" ref="AG100" si="58">AG101</f>
        <v>0</v>
      </c>
      <c r="AH100" s="80">
        <f t="shared" ref="AH100" si="59">AH101</f>
        <v>0</v>
      </c>
      <c r="AI100" s="80">
        <v>0</v>
      </c>
      <c r="AJ100" s="80">
        <v>0</v>
      </c>
      <c r="AK100" s="80">
        <v>0</v>
      </c>
      <c r="AL100" s="80">
        <v>0</v>
      </c>
      <c r="AM100" s="80">
        <v>51900</v>
      </c>
      <c r="AN100" s="81">
        <f t="shared" si="30"/>
        <v>0</v>
      </c>
      <c r="AO100" s="12">
        <v>51900</v>
      </c>
      <c r="AP100" s="13">
        <v>0</v>
      </c>
      <c r="AQ100" s="12">
        <v>0</v>
      </c>
      <c r="AR100" s="4"/>
    </row>
    <row r="101" spans="2:44" s="33" customFormat="1" ht="25.5" outlineLevel="1" x14ac:dyDescent="0.25">
      <c r="B101" s="155" t="s">
        <v>131</v>
      </c>
      <c r="C101" s="153" t="s">
        <v>73</v>
      </c>
      <c r="D101" s="151" t="s">
        <v>9</v>
      </c>
      <c r="E101" s="151" t="s">
        <v>10</v>
      </c>
      <c r="F101" s="152"/>
      <c r="G101" s="151" t="s">
        <v>9</v>
      </c>
      <c r="H101" s="151" t="s">
        <v>9</v>
      </c>
      <c r="I101" s="151"/>
      <c r="J101" s="151"/>
      <c r="K101" s="151"/>
      <c r="L101" s="151"/>
      <c r="M101" s="151"/>
      <c r="N101" s="151"/>
      <c r="O101" s="113">
        <v>0</v>
      </c>
      <c r="P101" s="119">
        <f>P102</f>
        <v>3240</v>
      </c>
      <c r="Q101" s="119">
        <f t="shared" ref="Q101:AF101" si="60">Q102</f>
        <v>0</v>
      </c>
      <c r="R101" s="119">
        <f t="shared" si="60"/>
        <v>0</v>
      </c>
      <c r="S101" s="119">
        <f t="shared" si="60"/>
        <v>0</v>
      </c>
      <c r="T101" s="119">
        <f t="shared" si="60"/>
        <v>0</v>
      </c>
      <c r="U101" s="119">
        <f t="shared" si="60"/>
        <v>0</v>
      </c>
      <c r="V101" s="119">
        <f t="shared" si="60"/>
        <v>0</v>
      </c>
      <c r="W101" s="119">
        <f t="shared" si="60"/>
        <v>0</v>
      </c>
      <c r="X101" s="119">
        <f t="shared" si="60"/>
        <v>0</v>
      </c>
      <c r="Y101" s="119">
        <f t="shared" si="60"/>
        <v>0</v>
      </c>
      <c r="Z101" s="119">
        <f t="shared" si="60"/>
        <v>0</v>
      </c>
      <c r="AA101" s="119">
        <f t="shared" si="60"/>
        <v>0</v>
      </c>
      <c r="AB101" s="119">
        <f t="shared" si="60"/>
        <v>0</v>
      </c>
      <c r="AC101" s="119">
        <f t="shared" si="60"/>
        <v>0</v>
      </c>
      <c r="AD101" s="119">
        <f t="shared" si="60"/>
        <v>0</v>
      </c>
      <c r="AE101" s="119">
        <f t="shared" si="60"/>
        <v>0</v>
      </c>
      <c r="AF101" s="119">
        <f t="shared" si="60"/>
        <v>3240</v>
      </c>
      <c r="AG101" s="119">
        <f t="shared" ref="AG101" si="61">AG102</f>
        <v>0</v>
      </c>
      <c r="AH101" s="119">
        <f t="shared" ref="AH101" si="62">AH102</f>
        <v>0</v>
      </c>
      <c r="AI101" s="21">
        <v>0</v>
      </c>
      <c r="AJ101" s="21">
        <v>0</v>
      </c>
      <c r="AK101" s="21">
        <v>0</v>
      </c>
      <c r="AL101" s="21">
        <v>0</v>
      </c>
      <c r="AM101" s="21">
        <v>51900</v>
      </c>
      <c r="AN101" s="58">
        <f t="shared" si="30"/>
        <v>0</v>
      </c>
      <c r="AO101" s="31">
        <v>51900</v>
      </c>
      <c r="AP101" s="30">
        <v>0</v>
      </c>
      <c r="AQ101" s="31">
        <v>0</v>
      </c>
      <c r="AR101" s="32"/>
    </row>
    <row r="102" spans="2:44" ht="25.5" x14ac:dyDescent="0.25">
      <c r="B102" s="99" t="s">
        <v>158</v>
      </c>
      <c r="C102" s="96" t="s">
        <v>74</v>
      </c>
      <c r="D102" s="117" t="s">
        <v>9</v>
      </c>
      <c r="E102" s="117" t="s">
        <v>10</v>
      </c>
      <c r="F102" s="149"/>
      <c r="G102" s="117" t="s">
        <v>9</v>
      </c>
      <c r="H102" s="117" t="s">
        <v>9</v>
      </c>
      <c r="I102" s="117"/>
      <c r="J102" s="117"/>
      <c r="K102" s="117"/>
      <c r="L102" s="117"/>
      <c r="M102" s="117"/>
      <c r="N102" s="117"/>
      <c r="O102" s="110">
        <v>0</v>
      </c>
      <c r="P102" s="98">
        <v>3240</v>
      </c>
      <c r="Q102" s="98"/>
      <c r="R102" s="98"/>
      <c r="S102" s="98"/>
      <c r="T102" s="98"/>
      <c r="U102" s="98"/>
      <c r="V102" s="98"/>
      <c r="W102" s="98"/>
      <c r="X102" s="98"/>
      <c r="Y102" s="98"/>
      <c r="Z102" s="98"/>
      <c r="AA102" s="98"/>
      <c r="AB102" s="98"/>
      <c r="AC102" s="98"/>
      <c r="AD102" s="98"/>
      <c r="AE102" s="98"/>
      <c r="AF102" s="98">
        <v>3240</v>
      </c>
      <c r="AG102" s="98"/>
      <c r="AH102" s="98">
        <v>0</v>
      </c>
      <c r="AI102" s="24">
        <v>0</v>
      </c>
      <c r="AJ102" s="24">
        <v>0</v>
      </c>
      <c r="AK102" s="24">
        <v>0</v>
      </c>
      <c r="AL102" s="24">
        <v>3643929</v>
      </c>
      <c r="AM102" s="24">
        <v>0</v>
      </c>
      <c r="AN102" s="58">
        <f t="shared" si="30"/>
        <v>0</v>
      </c>
      <c r="AO102" s="12">
        <v>163251</v>
      </c>
      <c r="AP102" s="13">
        <v>0</v>
      </c>
      <c r="AQ102" s="12">
        <v>0</v>
      </c>
      <c r="AR102" s="4"/>
    </row>
    <row r="103" spans="2:44" ht="27" x14ac:dyDescent="0.25">
      <c r="B103" s="104" t="s">
        <v>107</v>
      </c>
      <c r="C103" s="83" t="s">
        <v>77</v>
      </c>
      <c r="D103" s="82" t="s">
        <v>9</v>
      </c>
      <c r="E103" s="82" t="s">
        <v>10</v>
      </c>
      <c r="F103" s="84"/>
      <c r="G103" s="82" t="s">
        <v>9</v>
      </c>
      <c r="H103" s="82" t="s">
        <v>9</v>
      </c>
      <c r="I103" s="82"/>
      <c r="J103" s="82"/>
      <c r="K103" s="82"/>
      <c r="L103" s="82"/>
      <c r="M103" s="82"/>
      <c r="N103" s="82"/>
      <c r="O103" s="85">
        <v>0</v>
      </c>
      <c r="P103" s="85">
        <f>P104</f>
        <v>145</v>
      </c>
      <c r="Q103" s="85">
        <f t="shared" ref="Q103:AH103" si="63">Q104</f>
        <v>0</v>
      </c>
      <c r="R103" s="85">
        <f t="shared" si="63"/>
        <v>0</v>
      </c>
      <c r="S103" s="85">
        <f t="shared" si="63"/>
        <v>0</v>
      </c>
      <c r="T103" s="85">
        <f t="shared" si="63"/>
        <v>0</v>
      </c>
      <c r="U103" s="85">
        <f t="shared" si="63"/>
        <v>0</v>
      </c>
      <c r="V103" s="85">
        <f t="shared" si="63"/>
        <v>0</v>
      </c>
      <c r="W103" s="85">
        <f t="shared" si="63"/>
        <v>0</v>
      </c>
      <c r="X103" s="85">
        <f t="shared" si="63"/>
        <v>0</v>
      </c>
      <c r="Y103" s="85">
        <f t="shared" si="63"/>
        <v>0</v>
      </c>
      <c r="Z103" s="85">
        <f t="shared" si="63"/>
        <v>0</v>
      </c>
      <c r="AA103" s="85">
        <f t="shared" si="63"/>
        <v>0</v>
      </c>
      <c r="AB103" s="85">
        <f t="shared" si="63"/>
        <v>0</v>
      </c>
      <c r="AC103" s="85">
        <f t="shared" si="63"/>
        <v>0</v>
      </c>
      <c r="AD103" s="85">
        <f t="shared" si="63"/>
        <v>0</v>
      </c>
      <c r="AE103" s="85">
        <f t="shared" si="63"/>
        <v>0</v>
      </c>
      <c r="AF103" s="85">
        <f t="shared" si="63"/>
        <v>20</v>
      </c>
      <c r="AG103" s="85">
        <f t="shared" si="63"/>
        <v>0</v>
      </c>
      <c r="AH103" s="85">
        <f t="shared" si="63"/>
        <v>20</v>
      </c>
      <c r="AI103" s="85">
        <v>0</v>
      </c>
      <c r="AJ103" s="85">
        <v>0</v>
      </c>
      <c r="AK103" s="85">
        <v>0</v>
      </c>
      <c r="AL103" s="85">
        <v>0</v>
      </c>
      <c r="AM103" s="85">
        <v>1500000</v>
      </c>
      <c r="AN103" s="81">
        <f t="shared" si="30"/>
        <v>13.793103448275861</v>
      </c>
      <c r="AO103" s="44">
        <v>1500000</v>
      </c>
      <c r="AP103" s="13">
        <v>0</v>
      </c>
      <c r="AQ103" s="12">
        <v>0</v>
      </c>
      <c r="AR103" s="4"/>
    </row>
    <row r="104" spans="2:44" s="33" customFormat="1" ht="51" outlineLevel="1" x14ac:dyDescent="0.25">
      <c r="B104" s="164" t="s">
        <v>137</v>
      </c>
      <c r="C104" s="165" t="s">
        <v>78</v>
      </c>
      <c r="D104" s="50" t="s">
        <v>9</v>
      </c>
      <c r="E104" s="50" t="s">
        <v>10</v>
      </c>
      <c r="F104" s="48"/>
      <c r="G104" s="50" t="s">
        <v>9</v>
      </c>
      <c r="H104" s="50" t="s">
        <v>9</v>
      </c>
      <c r="I104" s="50"/>
      <c r="J104" s="50"/>
      <c r="K104" s="50"/>
      <c r="L104" s="50"/>
      <c r="M104" s="50"/>
      <c r="N104" s="50"/>
      <c r="O104" s="51">
        <v>0</v>
      </c>
      <c r="P104" s="166">
        <f>P105</f>
        <v>145</v>
      </c>
      <c r="Q104" s="166">
        <f t="shared" ref="Q104:AG104" si="64">Q105</f>
        <v>0</v>
      </c>
      <c r="R104" s="166">
        <f t="shared" si="64"/>
        <v>0</v>
      </c>
      <c r="S104" s="166">
        <f t="shared" si="64"/>
        <v>0</v>
      </c>
      <c r="T104" s="166">
        <f t="shared" si="64"/>
        <v>0</v>
      </c>
      <c r="U104" s="166">
        <f t="shared" si="64"/>
        <v>0</v>
      </c>
      <c r="V104" s="166">
        <f t="shared" si="64"/>
        <v>0</v>
      </c>
      <c r="W104" s="166">
        <f t="shared" si="64"/>
        <v>0</v>
      </c>
      <c r="X104" s="166">
        <f t="shared" si="64"/>
        <v>0</v>
      </c>
      <c r="Y104" s="166">
        <f t="shared" si="64"/>
        <v>0</v>
      </c>
      <c r="Z104" s="166">
        <f t="shared" si="64"/>
        <v>0</v>
      </c>
      <c r="AA104" s="166">
        <f t="shared" si="64"/>
        <v>0</v>
      </c>
      <c r="AB104" s="166">
        <f t="shared" si="64"/>
        <v>0</v>
      </c>
      <c r="AC104" s="166">
        <f t="shared" si="64"/>
        <v>0</v>
      </c>
      <c r="AD104" s="166">
        <f t="shared" si="64"/>
        <v>0</v>
      </c>
      <c r="AE104" s="166">
        <f t="shared" si="64"/>
        <v>0</v>
      </c>
      <c r="AF104" s="166">
        <f>AF105</f>
        <v>20</v>
      </c>
      <c r="AG104" s="166">
        <f t="shared" si="64"/>
        <v>0</v>
      </c>
      <c r="AH104" s="166">
        <f>AH105</f>
        <v>20</v>
      </c>
      <c r="AI104" s="51">
        <v>0</v>
      </c>
      <c r="AJ104" s="51">
        <v>0</v>
      </c>
      <c r="AK104" s="51">
        <v>0</v>
      </c>
      <c r="AL104" s="51">
        <v>0</v>
      </c>
      <c r="AM104" s="51">
        <v>1500000</v>
      </c>
      <c r="AN104" s="58">
        <f t="shared" si="30"/>
        <v>13.793103448275861</v>
      </c>
      <c r="AO104" s="29">
        <v>1500000</v>
      </c>
      <c r="AP104" s="30">
        <v>0</v>
      </c>
      <c r="AQ104" s="31">
        <v>0</v>
      </c>
      <c r="AR104" s="32"/>
    </row>
    <row r="105" spans="2:44" outlineLevel="3" x14ac:dyDescent="0.25">
      <c r="B105" s="99" t="s">
        <v>76</v>
      </c>
      <c r="C105" s="96" t="s">
        <v>75</v>
      </c>
      <c r="D105" s="22" t="s">
        <v>9</v>
      </c>
      <c r="E105" s="22" t="s">
        <v>10</v>
      </c>
      <c r="G105" s="22" t="s">
        <v>9</v>
      </c>
      <c r="H105" s="22" t="s">
        <v>9</v>
      </c>
      <c r="I105" s="22"/>
      <c r="J105" s="22"/>
      <c r="K105" s="22"/>
      <c r="L105" s="22"/>
      <c r="M105" s="22"/>
      <c r="N105" s="22"/>
      <c r="O105" s="24">
        <v>0</v>
      </c>
      <c r="P105" s="98">
        <v>145</v>
      </c>
      <c r="Q105" s="98"/>
      <c r="R105" s="98"/>
      <c r="S105" s="98"/>
      <c r="T105" s="98"/>
      <c r="U105" s="98"/>
      <c r="V105" s="98"/>
      <c r="W105" s="98"/>
      <c r="X105" s="98"/>
      <c r="Y105" s="98"/>
      <c r="Z105" s="98"/>
      <c r="AA105" s="98"/>
      <c r="AB105" s="98"/>
      <c r="AC105" s="98"/>
      <c r="AD105" s="98"/>
      <c r="AE105" s="98"/>
      <c r="AF105" s="98">
        <v>20</v>
      </c>
      <c r="AG105" s="98"/>
      <c r="AH105" s="98">
        <v>20</v>
      </c>
      <c r="AI105" s="24">
        <v>0</v>
      </c>
      <c r="AJ105" s="24">
        <v>0</v>
      </c>
      <c r="AK105" s="24">
        <v>0</v>
      </c>
      <c r="AL105" s="24">
        <v>0</v>
      </c>
      <c r="AM105" s="24">
        <v>1500000</v>
      </c>
      <c r="AN105" s="58">
        <f t="shared" si="30"/>
        <v>13.793103448275861</v>
      </c>
      <c r="AO105" s="12">
        <v>1500000</v>
      </c>
      <c r="AP105" s="13">
        <v>0</v>
      </c>
      <c r="AQ105" s="12">
        <v>0</v>
      </c>
      <c r="AR105" s="4"/>
    </row>
    <row r="106" spans="2:44" ht="27" x14ac:dyDescent="0.25">
      <c r="B106" s="104" t="s">
        <v>132</v>
      </c>
      <c r="C106" s="83" t="s">
        <v>81</v>
      </c>
      <c r="D106" s="82" t="s">
        <v>9</v>
      </c>
      <c r="E106" s="82" t="s">
        <v>10</v>
      </c>
      <c r="F106" s="84"/>
      <c r="G106" s="82" t="s">
        <v>9</v>
      </c>
      <c r="H106" s="82" t="s">
        <v>9</v>
      </c>
      <c r="I106" s="82"/>
      <c r="J106" s="82"/>
      <c r="K106" s="82"/>
      <c r="L106" s="82"/>
      <c r="M106" s="82"/>
      <c r="N106" s="82"/>
      <c r="O106" s="85">
        <v>0</v>
      </c>
      <c r="P106" s="85">
        <f>P107+P109</f>
        <v>245.1</v>
      </c>
      <c r="Q106" s="85">
        <f t="shared" ref="Q106:AF106" si="65">Q107+Q109</f>
        <v>0</v>
      </c>
      <c r="R106" s="85">
        <f t="shared" si="65"/>
        <v>0</v>
      </c>
      <c r="S106" s="85">
        <f t="shared" si="65"/>
        <v>0</v>
      </c>
      <c r="T106" s="85">
        <f t="shared" si="65"/>
        <v>0</v>
      </c>
      <c r="U106" s="85">
        <f t="shared" si="65"/>
        <v>0</v>
      </c>
      <c r="V106" s="85">
        <f t="shared" si="65"/>
        <v>0</v>
      </c>
      <c r="W106" s="85">
        <f t="shared" si="65"/>
        <v>0</v>
      </c>
      <c r="X106" s="85">
        <f t="shared" si="65"/>
        <v>0</v>
      </c>
      <c r="Y106" s="85">
        <f t="shared" si="65"/>
        <v>0</v>
      </c>
      <c r="Z106" s="85">
        <f t="shared" si="65"/>
        <v>0</v>
      </c>
      <c r="AA106" s="85">
        <f t="shared" si="65"/>
        <v>0</v>
      </c>
      <c r="AB106" s="85">
        <f t="shared" si="65"/>
        <v>0</v>
      </c>
      <c r="AC106" s="85">
        <f t="shared" si="65"/>
        <v>0</v>
      </c>
      <c r="AD106" s="85">
        <f t="shared" si="65"/>
        <v>0</v>
      </c>
      <c r="AE106" s="85">
        <f t="shared" si="65"/>
        <v>0</v>
      </c>
      <c r="AF106" s="85">
        <f t="shared" si="65"/>
        <v>1.5</v>
      </c>
      <c r="AG106" s="85">
        <f t="shared" ref="AG106" si="66">AG107+AG109</f>
        <v>0</v>
      </c>
      <c r="AH106" s="85">
        <f t="shared" ref="AH106" si="67">AH107+AH109</f>
        <v>1.5</v>
      </c>
      <c r="AI106" s="85">
        <v>0</v>
      </c>
      <c r="AJ106" s="85">
        <v>0</v>
      </c>
      <c r="AK106" s="85">
        <v>4500</v>
      </c>
      <c r="AL106" s="85">
        <v>0</v>
      </c>
      <c r="AM106" s="85">
        <v>1224100</v>
      </c>
      <c r="AN106" s="81">
        <f t="shared" si="30"/>
        <v>0.61199510403916768</v>
      </c>
      <c r="AO106" s="12">
        <v>1224100</v>
      </c>
      <c r="AP106" s="13">
        <v>3.6627055184763144E-3</v>
      </c>
      <c r="AQ106" s="12">
        <v>0</v>
      </c>
      <c r="AR106" s="4"/>
    </row>
    <row r="107" spans="2:44" s="33" customFormat="1" ht="38.25" outlineLevel="1" x14ac:dyDescent="0.25">
      <c r="B107" s="155" t="s">
        <v>133</v>
      </c>
      <c r="C107" s="153" t="s">
        <v>82</v>
      </c>
      <c r="D107" s="18" t="s">
        <v>9</v>
      </c>
      <c r="E107" s="18" t="s">
        <v>10</v>
      </c>
      <c r="F107" s="20"/>
      <c r="G107" s="18" t="s">
        <v>9</v>
      </c>
      <c r="H107" s="18" t="s">
        <v>9</v>
      </c>
      <c r="I107" s="18"/>
      <c r="J107" s="18"/>
      <c r="K107" s="18"/>
      <c r="L107" s="18"/>
      <c r="M107" s="18"/>
      <c r="N107" s="18"/>
      <c r="O107" s="21">
        <v>0</v>
      </c>
      <c r="P107" s="119">
        <f>P108</f>
        <v>239.1</v>
      </c>
      <c r="Q107" s="119">
        <f t="shared" ref="Q107:AH109" si="68">Q108</f>
        <v>0</v>
      </c>
      <c r="R107" s="119">
        <f t="shared" si="68"/>
        <v>0</v>
      </c>
      <c r="S107" s="119">
        <f t="shared" si="68"/>
        <v>0</v>
      </c>
      <c r="T107" s="119">
        <f t="shared" si="68"/>
        <v>0</v>
      </c>
      <c r="U107" s="119">
        <f t="shared" si="68"/>
        <v>0</v>
      </c>
      <c r="V107" s="119">
        <f t="shared" si="68"/>
        <v>0</v>
      </c>
      <c r="W107" s="119">
        <f t="shared" si="68"/>
        <v>0</v>
      </c>
      <c r="X107" s="119">
        <f t="shared" si="68"/>
        <v>0</v>
      </c>
      <c r="Y107" s="119">
        <f t="shared" si="68"/>
        <v>0</v>
      </c>
      <c r="Z107" s="119">
        <f t="shared" si="68"/>
        <v>0</v>
      </c>
      <c r="AA107" s="119">
        <f t="shared" si="68"/>
        <v>0</v>
      </c>
      <c r="AB107" s="119">
        <f t="shared" si="68"/>
        <v>0</v>
      </c>
      <c r="AC107" s="119">
        <f t="shared" si="68"/>
        <v>0</v>
      </c>
      <c r="AD107" s="119">
        <f t="shared" si="68"/>
        <v>0</v>
      </c>
      <c r="AE107" s="119">
        <f t="shared" si="68"/>
        <v>0</v>
      </c>
      <c r="AF107" s="119">
        <f t="shared" si="68"/>
        <v>0</v>
      </c>
      <c r="AG107" s="119">
        <f t="shared" si="68"/>
        <v>0</v>
      </c>
      <c r="AH107" s="119">
        <f t="shared" si="68"/>
        <v>0</v>
      </c>
      <c r="AI107" s="21">
        <v>0</v>
      </c>
      <c r="AJ107" s="21">
        <v>0</v>
      </c>
      <c r="AK107" s="21">
        <v>4500</v>
      </c>
      <c r="AL107" s="21">
        <v>0</v>
      </c>
      <c r="AM107" s="21">
        <v>1224100</v>
      </c>
      <c r="AN107" s="58">
        <f t="shared" si="30"/>
        <v>0</v>
      </c>
      <c r="AO107" s="31">
        <v>1224100</v>
      </c>
      <c r="AP107" s="30">
        <v>3.6627055184763144E-3</v>
      </c>
      <c r="AQ107" s="31">
        <v>0</v>
      </c>
      <c r="AR107" s="32"/>
    </row>
    <row r="108" spans="2:44" ht="25.5" outlineLevel="3" x14ac:dyDescent="0.25">
      <c r="B108" s="99" t="s">
        <v>80</v>
      </c>
      <c r="C108" s="96" t="s">
        <v>79</v>
      </c>
      <c r="D108" s="22" t="s">
        <v>9</v>
      </c>
      <c r="E108" s="22" t="s">
        <v>10</v>
      </c>
      <c r="G108" s="22" t="s">
        <v>9</v>
      </c>
      <c r="H108" s="22" t="s">
        <v>9</v>
      </c>
      <c r="I108" s="22"/>
      <c r="J108" s="22"/>
      <c r="K108" s="22"/>
      <c r="L108" s="22"/>
      <c r="M108" s="22"/>
      <c r="N108" s="22"/>
      <c r="O108" s="24">
        <v>0</v>
      </c>
      <c r="P108" s="98">
        <v>239.1</v>
      </c>
      <c r="Q108" s="98"/>
      <c r="R108" s="98"/>
      <c r="S108" s="98"/>
      <c r="T108" s="98"/>
      <c r="U108" s="98"/>
      <c r="V108" s="98"/>
      <c r="W108" s="98"/>
      <c r="X108" s="98"/>
      <c r="Y108" s="98"/>
      <c r="Z108" s="98"/>
      <c r="AA108" s="98"/>
      <c r="AB108" s="98"/>
      <c r="AC108" s="98"/>
      <c r="AD108" s="98"/>
      <c r="AE108" s="98"/>
      <c r="AF108" s="98">
        <v>0</v>
      </c>
      <c r="AG108" s="98"/>
      <c r="AH108" s="98">
        <v>0</v>
      </c>
      <c r="AI108" s="24">
        <v>0</v>
      </c>
      <c r="AJ108" s="24">
        <v>0</v>
      </c>
      <c r="AK108" s="24">
        <v>4500</v>
      </c>
      <c r="AL108" s="24">
        <v>0</v>
      </c>
      <c r="AM108" s="24">
        <v>1224100</v>
      </c>
      <c r="AN108" s="58">
        <f t="shared" si="30"/>
        <v>0</v>
      </c>
      <c r="AO108" s="12">
        <v>1224100</v>
      </c>
      <c r="AP108" s="13">
        <v>3.6627055184763144E-3</v>
      </c>
      <c r="AQ108" s="12">
        <v>0</v>
      </c>
      <c r="AR108" s="4"/>
    </row>
    <row r="109" spans="2:44" s="33" customFormat="1" ht="51" outlineLevel="1" x14ac:dyDescent="0.25">
      <c r="B109" s="155" t="s">
        <v>241</v>
      </c>
      <c r="C109" s="153" t="s">
        <v>242</v>
      </c>
      <c r="D109" s="18" t="s">
        <v>9</v>
      </c>
      <c r="E109" s="18" t="s">
        <v>10</v>
      </c>
      <c r="F109" s="20"/>
      <c r="G109" s="18" t="s">
        <v>9</v>
      </c>
      <c r="H109" s="18" t="s">
        <v>9</v>
      </c>
      <c r="I109" s="18"/>
      <c r="J109" s="18"/>
      <c r="K109" s="18"/>
      <c r="L109" s="18"/>
      <c r="M109" s="18"/>
      <c r="N109" s="18"/>
      <c r="O109" s="21">
        <v>0</v>
      </c>
      <c r="P109" s="119">
        <f>P110</f>
        <v>6</v>
      </c>
      <c r="Q109" s="119">
        <f t="shared" si="68"/>
        <v>0</v>
      </c>
      <c r="R109" s="119">
        <f t="shared" si="68"/>
        <v>0</v>
      </c>
      <c r="S109" s="119">
        <f t="shared" si="68"/>
        <v>0</v>
      </c>
      <c r="T109" s="119">
        <f t="shared" si="68"/>
        <v>0</v>
      </c>
      <c r="U109" s="119">
        <f t="shared" si="68"/>
        <v>0</v>
      </c>
      <c r="V109" s="119">
        <f t="shared" si="68"/>
        <v>0</v>
      </c>
      <c r="W109" s="119">
        <f t="shared" si="68"/>
        <v>0</v>
      </c>
      <c r="X109" s="119">
        <f t="shared" si="68"/>
        <v>0</v>
      </c>
      <c r="Y109" s="119">
        <f t="shared" si="68"/>
        <v>0</v>
      </c>
      <c r="Z109" s="119">
        <f t="shared" si="68"/>
        <v>0</v>
      </c>
      <c r="AA109" s="119">
        <f t="shared" si="68"/>
        <v>0</v>
      </c>
      <c r="AB109" s="119">
        <f t="shared" si="68"/>
        <v>0</v>
      </c>
      <c r="AC109" s="119">
        <f t="shared" si="68"/>
        <v>0</v>
      </c>
      <c r="AD109" s="119">
        <f t="shared" si="68"/>
        <v>0</v>
      </c>
      <c r="AE109" s="119">
        <f t="shared" si="68"/>
        <v>0</v>
      </c>
      <c r="AF109" s="119">
        <f t="shared" si="68"/>
        <v>1.5</v>
      </c>
      <c r="AG109" s="119">
        <f t="shared" si="68"/>
        <v>0</v>
      </c>
      <c r="AH109" s="119">
        <f t="shared" si="68"/>
        <v>1.5</v>
      </c>
      <c r="AI109" s="21">
        <v>0</v>
      </c>
      <c r="AJ109" s="21">
        <v>0</v>
      </c>
      <c r="AK109" s="21">
        <v>4500</v>
      </c>
      <c r="AL109" s="21">
        <v>0</v>
      </c>
      <c r="AM109" s="21">
        <v>1224100</v>
      </c>
      <c r="AN109" s="58">
        <f t="shared" ref="AN109:AN110" si="69">(AH109/P109)*100</f>
        <v>25</v>
      </c>
      <c r="AO109" s="31">
        <v>1224100</v>
      </c>
      <c r="AP109" s="30">
        <v>3.6627055184763144E-3</v>
      </c>
      <c r="AQ109" s="31">
        <v>0</v>
      </c>
      <c r="AR109" s="32"/>
    </row>
    <row r="110" spans="2:44" ht="25.5" outlineLevel="3" x14ac:dyDescent="0.25">
      <c r="B110" s="99" t="s">
        <v>243</v>
      </c>
      <c r="C110" s="96" t="s">
        <v>244</v>
      </c>
      <c r="D110" s="22" t="s">
        <v>9</v>
      </c>
      <c r="E110" s="22" t="s">
        <v>10</v>
      </c>
      <c r="G110" s="22" t="s">
        <v>9</v>
      </c>
      <c r="H110" s="22" t="s">
        <v>9</v>
      </c>
      <c r="I110" s="22"/>
      <c r="J110" s="22"/>
      <c r="K110" s="22"/>
      <c r="L110" s="22"/>
      <c r="M110" s="22"/>
      <c r="N110" s="22"/>
      <c r="O110" s="24">
        <v>0</v>
      </c>
      <c r="P110" s="98">
        <v>6</v>
      </c>
      <c r="Q110" s="98"/>
      <c r="R110" s="98"/>
      <c r="S110" s="98"/>
      <c r="T110" s="98"/>
      <c r="U110" s="98"/>
      <c r="V110" s="98"/>
      <c r="W110" s="98"/>
      <c r="X110" s="98"/>
      <c r="Y110" s="98"/>
      <c r="Z110" s="98"/>
      <c r="AA110" s="98"/>
      <c r="AB110" s="98"/>
      <c r="AC110" s="98"/>
      <c r="AD110" s="98"/>
      <c r="AE110" s="98"/>
      <c r="AF110" s="98">
        <v>1.5</v>
      </c>
      <c r="AG110" s="98"/>
      <c r="AH110" s="98">
        <v>1.5</v>
      </c>
      <c r="AI110" s="24">
        <v>0</v>
      </c>
      <c r="AJ110" s="24">
        <v>0</v>
      </c>
      <c r="AK110" s="24">
        <v>4500</v>
      </c>
      <c r="AL110" s="24">
        <v>0</v>
      </c>
      <c r="AM110" s="24">
        <v>1224100</v>
      </c>
      <c r="AN110" s="58">
        <f t="shared" si="69"/>
        <v>25</v>
      </c>
      <c r="AO110" s="12">
        <v>1224100</v>
      </c>
      <c r="AP110" s="13">
        <v>3.6627055184763144E-3</v>
      </c>
      <c r="AQ110" s="12">
        <v>0</v>
      </c>
      <c r="AR110" s="4"/>
    </row>
    <row r="111" spans="2:44" ht="27" x14ac:dyDescent="0.25">
      <c r="B111" s="104" t="s">
        <v>171</v>
      </c>
      <c r="C111" s="83" t="s">
        <v>85</v>
      </c>
      <c r="D111" s="82" t="s">
        <v>9</v>
      </c>
      <c r="E111" s="82" t="s">
        <v>10</v>
      </c>
      <c r="F111" s="84"/>
      <c r="G111" s="82" t="s">
        <v>9</v>
      </c>
      <c r="H111" s="82" t="s">
        <v>9</v>
      </c>
      <c r="I111" s="82"/>
      <c r="J111" s="82"/>
      <c r="K111" s="82"/>
      <c r="L111" s="82"/>
      <c r="M111" s="82"/>
      <c r="N111" s="82"/>
      <c r="O111" s="85">
        <v>0</v>
      </c>
      <c r="P111" s="85">
        <f t="shared" ref="P111:AH111" si="70">P112+P119</f>
        <v>1934</v>
      </c>
      <c r="Q111" s="85">
        <f t="shared" si="70"/>
        <v>0</v>
      </c>
      <c r="R111" s="85">
        <f t="shared" si="70"/>
        <v>0</v>
      </c>
      <c r="S111" s="85">
        <f t="shared" si="70"/>
        <v>0</v>
      </c>
      <c r="T111" s="85">
        <f t="shared" si="70"/>
        <v>0</v>
      </c>
      <c r="U111" s="85">
        <f t="shared" si="70"/>
        <v>0</v>
      </c>
      <c r="V111" s="85">
        <f t="shared" si="70"/>
        <v>0</v>
      </c>
      <c r="W111" s="85">
        <f t="shared" si="70"/>
        <v>0</v>
      </c>
      <c r="X111" s="85">
        <f t="shared" si="70"/>
        <v>0</v>
      </c>
      <c r="Y111" s="85">
        <f t="shared" si="70"/>
        <v>0</v>
      </c>
      <c r="Z111" s="85">
        <f t="shared" si="70"/>
        <v>0</v>
      </c>
      <c r="AA111" s="85">
        <f t="shared" si="70"/>
        <v>0</v>
      </c>
      <c r="AB111" s="85">
        <f t="shared" si="70"/>
        <v>0</v>
      </c>
      <c r="AC111" s="85">
        <f t="shared" si="70"/>
        <v>0</v>
      </c>
      <c r="AD111" s="85">
        <f t="shared" si="70"/>
        <v>0</v>
      </c>
      <c r="AE111" s="85">
        <f t="shared" si="70"/>
        <v>0</v>
      </c>
      <c r="AF111" s="85">
        <f t="shared" si="70"/>
        <v>649.9</v>
      </c>
      <c r="AG111" s="85">
        <f t="shared" si="70"/>
        <v>0</v>
      </c>
      <c r="AH111" s="85">
        <f t="shared" si="70"/>
        <v>462.6</v>
      </c>
      <c r="AI111" s="85">
        <v>0</v>
      </c>
      <c r="AJ111" s="85">
        <v>0</v>
      </c>
      <c r="AK111" s="85">
        <v>357926.67</v>
      </c>
      <c r="AL111" s="85">
        <v>0</v>
      </c>
      <c r="AM111" s="85">
        <v>1237173.33</v>
      </c>
      <c r="AN111" s="81">
        <f t="shared" si="30"/>
        <v>23.919338159255428</v>
      </c>
      <c r="AO111" s="12">
        <v>1237173.33</v>
      </c>
      <c r="AP111" s="13">
        <v>0.2243913673123942</v>
      </c>
      <c r="AQ111" s="12">
        <v>0</v>
      </c>
      <c r="AR111" s="4"/>
    </row>
    <row r="112" spans="2:44" s="33" customFormat="1" ht="25.5" outlineLevel="1" x14ac:dyDescent="0.25">
      <c r="B112" s="155" t="s">
        <v>134</v>
      </c>
      <c r="C112" s="153" t="s">
        <v>86</v>
      </c>
      <c r="D112" s="18" t="s">
        <v>9</v>
      </c>
      <c r="E112" s="18" t="s">
        <v>10</v>
      </c>
      <c r="F112" s="20"/>
      <c r="G112" s="18" t="s">
        <v>9</v>
      </c>
      <c r="H112" s="18" t="s">
        <v>9</v>
      </c>
      <c r="I112" s="18"/>
      <c r="J112" s="18"/>
      <c r="K112" s="18"/>
      <c r="L112" s="18"/>
      <c r="M112" s="18"/>
      <c r="N112" s="18"/>
      <c r="O112" s="21">
        <v>0</v>
      </c>
      <c r="P112" s="119">
        <f>P113+P114+P115+P116+P117+P118</f>
        <v>1834.8</v>
      </c>
      <c r="Q112" s="119">
        <f t="shared" ref="Q112:AF112" si="71">Q113+Q114+Q115+Q116+Q117+Q118</f>
        <v>0</v>
      </c>
      <c r="R112" s="119">
        <f t="shared" si="71"/>
        <v>0</v>
      </c>
      <c r="S112" s="119">
        <f t="shared" si="71"/>
        <v>0</v>
      </c>
      <c r="T112" s="119">
        <f t="shared" si="71"/>
        <v>0</v>
      </c>
      <c r="U112" s="119">
        <f t="shared" si="71"/>
        <v>0</v>
      </c>
      <c r="V112" s="119">
        <f t="shared" si="71"/>
        <v>0</v>
      </c>
      <c r="W112" s="119">
        <f t="shared" si="71"/>
        <v>0</v>
      </c>
      <c r="X112" s="119">
        <f t="shared" si="71"/>
        <v>0</v>
      </c>
      <c r="Y112" s="119">
        <f t="shared" si="71"/>
        <v>0</v>
      </c>
      <c r="Z112" s="119">
        <f t="shared" si="71"/>
        <v>0</v>
      </c>
      <c r="AA112" s="119">
        <f t="shared" si="71"/>
        <v>0</v>
      </c>
      <c r="AB112" s="119">
        <f t="shared" si="71"/>
        <v>0</v>
      </c>
      <c r="AC112" s="119">
        <f t="shared" si="71"/>
        <v>0</v>
      </c>
      <c r="AD112" s="119">
        <f t="shared" si="71"/>
        <v>0</v>
      </c>
      <c r="AE112" s="119">
        <f t="shared" si="71"/>
        <v>0</v>
      </c>
      <c r="AF112" s="119">
        <f t="shared" si="71"/>
        <v>649.9</v>
      </c>
      <c r="AG112" s="119">
        <f t="shared" ref="AG112" si="72">AG113+AG114+AG115+AG116+AG117+AG118</f>
        <v>0</v>
      </c>
      <c r="AH112" s="119">
        <f t="shared" ref="AH112" si="73">AH113+AH114+AH115+AH116+AH117+AH118</f>
        <v>462.6</v>
      </c>
      <c r="AI112" s="21">
        <v>0</v>
      </c>
      <c r="AJ112" s="21">
        <v>0</v>
      </c>
      <c r="AK112" s="21">
        <v>357926.67</v>
      </c>
      <c r="AL112" s="21">
        <v>0</v>
      </c>
      <c r="AM112" s="21">
        <v>1237173.33</v>
      </c>
      <c r="AN112" s="58">
        <f t="shared" si="30"/>
        <v>25.212557226945719</v>
      </c>
      <c r="AO112" s="31">
        <v>1237173.33</v>
      </c>
      <c r="AP112" s="30">
        <v>0.2243913673123942</v>
      </c>
      <c r="AQ112" s="31">
        <v>0</v>
      </c>
      <c r="AR112" s="32"/>
    </row>
    <row r="113" spans="2:44" ht="51" outlineLevel="1" x14ac:dyDescent="0.25">
      <c r="B113" s="99" t="s">
        <v>84</v>
      </c>
      <c r="C113" s="96" t="s">
        <v>83</v>
      </c>
      <c r="D113" s="22" t="s">
        <v>9</v>
      </c>
      <c r="E113" s="22" t="s">
        <v>10</v>
      </c>
      <c r="G113" s="22" t="s">
        <v>9</v>
      </c>
      <c r="H113" s="22" t="s">
        <v>9</v>
      </c>
      <c r="I113" s="22"/>
      <c r="J113" s="22"/>
      <c r="K113" s="22"/>
      <c r="L113" s="22"/>
      <c r="M113" s="22"/>
      <c r="N113" s="22"/>
      <c r="O113" s="24">
        <v>0</v>
      </c>
      <c r="P113" s="98">
        <v>1740</v>
      </c>
      <c r="Q113" s="98"/>
      <c r="R113" s="98"/>
      <c r="S113" s="98"/>
      <c r="T113" s="98"/>
      <c r="U113" s="98"/>
      <c r="V113" s="98"/>
      <c r="W113" s="98"/>
      <c r="X113" s="98"/>
      <c r="Y113" s="98"/>
      <c r="Z113" s="98"/>
      <c r="AA113" s="98"/>
      <c r="AB113" s="98"/>
      <c r="AC113" s="98"/>
      <c r="AD113" s="98"/>
      <c r="AE113" s="98"/>
      <c r="AF113" s="98">
        <v>603</v>
      </c>
      <c r="AG113" s="98"/>
      <c r="AH113" s="98">
        <v>452.3</v>
      </c>
      <c r="AI113" s="24">
        <v>0</v>
      </c>
      <c r="AJ113" s="24">
        <v>0</v>
      </c>
      <c r="AK113" s="24">
        <v>357926.67</v>
      </c>
      <c r="AL113" s="24">
        <v>0</v>
      </c>
      <c r="AM113" s="24">
        <v>1237173.33</v>
      </c>
      <c r="AN113" s="58">
        <f t="shared" si="30"/>
        <v>25.994252873563216</v>
      </c>
      <c r="AO113" s="12"/>
      <c r="AP113" s="13"/>
      <c r="AQ113" s="12"/>
      <c r="AR113" s="4"/>
    </row>
    <row r="114" spans="2:44" ht="51" x14ac:dyDescent="0.25">
      <c r="B114" s="99" t="s">
        <v>88</v>
      </c>
      <c r="C114" s="96" t="s">
        <v>87</v>
      </c>
      <c r="D114" s="22" t="s">
        <v>9</v>
      </c>
      <c r="E114" s="22" t="s">
        <v>10</v>
      </c>
      <c r="G114" s="22" t="s">
        <v>9</v>
      </c>
      <c r="H114" s="22" t="s">
        <v>9</v>
      </c>
      <c r="I114" s="22"/>
      <c r="J114" s="22"/>
      <c r="K114" s="22"/>
      <c r="L114" s="22"/>
      <c r="M114" s="22"/>
      <c r="N114" s="22"/>
      <c r="O114" s="24">
        <v>0</v>
      </c>
      <c r="P114" s="98">
        <v>32</v>
      </c>
      <c r="Q114" s="98"/>
      <c r="R114" s="98"/>
      <c r="S114" s="98"/>
      <c r="T114" s="98"/>
      <c r="U114" s="98"/>
      <c r="V114" s="98"/>
      <c r="W114" s="98"/>
      <c r="X114" s="98"/>
      <c r="Y114" s="98"/>
      <c r="Z114" s="98"/>
      <c r="AA114" s="98"/>
      <c r="AB114" s="98"/>
      <c r="AC114" s="98"/>
      <c r="AD114" s="98"/>
      <c r="AE114" s="98"/>
      <c r="AF114" s="98">
        <v>10.4</v>
      </c>
      <c r="AG114" s="98"/>
      <c r="AH114" s="98">
        <v>5.0999999999999996</v>
      </c>
      <c r="AI114" s="24">
        <v>0</v>
      </c>
      <c r="AJ114" s="24">
        <v>0</v>
      </c>
      <c r="AK114" s="24">
        <v>3952.15</v>
      </c>
      <c r="AL114" s="24">
        <v>22493.85</v>
      </c>
      <c r="AM114" s="24">
        <v>3554</v>
      </c>
      <c r="AN114" s="58">
        <f t="shared" si="30"/>
        <v>15.937499999999998</v>
      </c>
      <c r="AO114" s="12">
        <v>0</v>
      </c>
      <c r="AP114" s="13">
        <v>0</v>
      </c>
      <c r="AQ114" s="12">
        <v>0</v>
      </c>
      <c r="AR114" s="4"/>
    </row>
    <row r="115" spans="2:44" ht="25.5" x14ac:dyDescent="0.25">
      <c r="B115" s="99" t="s">
        <v>90</v>
      </c>
      <c r="C115" s="96" t="s">
        <v>89</v>
      </c>
      <c r="D115" s="22" t="s">
        <v>9</v>
      </c>
      <c r="E115" s="22" t="s">
        <v>10</v>
      </c>
      <c r="G115" s="22" t="s">
        <v>9</v>
      </c>
      <c r="H115" s="22" t="s">
        <v>9</v>
      </c>
      <c r="I115" s="22"/>
      <c r="J115" s="22"/>
      <c r="K115" s="22"/>
      <c r="L115" s="22"/>
      <c r="M115" s="22"/>
      <c r="N115" s="22"/>
      <c r="O115" s="24">
        <v>0</v>
      </c>
      <c r="P115" s="98">
        <v>20</v>
      </c>
      <c r="Q115" s="98"/>
      <c r="R115" s="98"/>
      <c r="S115" s="98"/>
      <c r="T115" s="98"/>
      <c r="U115" s="98"/>
      <c r="V115" s="98"/>
      <c r="W115" s="98"/>
      <c r="X115" s="98"/>
      <c r="Y115" s="98"/>
      <c r="Z115" s="98"/>
      <c r="AA115" s="98"/>
      <c r="AB115" s="98"/>
      <c r="AC115" s="98"/>
      <c r="AD115" s="98"/>
      <c r="AE115" s="98"/>
      <c r="AF115" s="98">
        <v>0</v>
      </c>
      <c r="AG115" s="98"/>
      <c r="AH115" s="98">
        <v>0</v>
      </c>
      <c r="AI115" s="24">
        <v>0</v>
      </c>
      <c r="AJ115" s="24">
        <v>0</v>
      </c>
      <c r="AK115" s="24">
        <v>0</v>
      </c>
      <c r="AL115" s="24">
        <v>0</v>
      </c>
      <c r="AM115" s="24">
        <v>50000</v>
      </c>
      <c r="AN115" s="58">
        <f t="shared" si="30"/>
        <v>0</v>
      </c>
      <c r="AO115" s="12">
        <v>26047.85</v>
      </c>
      <c r="AP115" s="13">
        <v>0.13173833333333335</v>
      </c>
      <c r="AQ115" s="12">
        <v>0</v>
      </c>
      <c r="AR115" s="4"/>
    </row>
    <row r="116" spans="2:44" ht="63.75" x14ac:dyDescent="0.25">
      <c r="B116" s="99" t="s">
        <v>91</v>
      </c>
      <c r="C116" s="96" t="s">
        <v>245</v>
      </c>
      <c r="D116" s="22" t="s">
        <v>9</v>
      </c>
      <c r="E116" s="22" t="s">
        <v>10</v>
      </c>
      <c r="G116" s="22" t="s">
        <v>9</v>
      </c>
      <c r="H116" s="22" t="s">
        <v>9</v>
      </c>
      <c r="I116" s="22"/>
      <c r="J116" s="22"/>
      <c r="K116" s="22"/>
      <c r="L116" s="22"/>
      <c r="M116" s="22"/>
      <c r="N116" s="22"/>
      <c r="O116" s="24">
        <v>0</v>
      </c>
      <c r="P116" s="98">
        <v>34.700000000000003</v>
      </c>
      <c r="Q116" s="98"/>
      <c r="R116" s="98"/>
      <c r="S116" s="98"/>
      <c r="T116" s="98"/>
      <c r="U116" s="98"/>
      <c r="V116" s="98"/>
      <c r="W116" s="98"/>
      <c r="X116" s="98"/>
      <c r="Y116" s="98"/>
      <c r="Z116" s="98"/>
      <c r="AA116" s="98"/>
      <c r="AB116" s="98"/>
      <c r="AC116" s="98"/>
      <c r="AD116" s="98"/>
      <c r="AE116" s="98"/>
      <c r="AF116" s="98">
        <v>34.700000000000003</v>
      </c>
      <c r="AG116" s="98"/>
      <c r="AH116" s="98">
        <v>4.7</v>
      </c>
      <c r="AI116" s="24">
        <v>0</v>
      </c>
      <c r="AJ116" s="24">
        <v>0</v>
      </c>
      <c r="AK116" s="24">
        <v>0</v>
      </c>
      <c r="AL116" s="24">
        <v>0</v>
      </c>
      <c r="AM116" s="24">
        <v>4566.28</v>
      </c>
      <c r="AN116" s="58">
        <f t="shared" si="30"/>
        <v>13.544668587896252</v>
      </c>
      <c r="AO116" s="12">
        <v>50000</v>
      </c>
      <c r="AP116" s="13">
        <v>0</v>
      </c>
      <c r="AQ116" s="12">
        <v>0</v>
      </c>
      <c r="AR116" s="4"/>
    </row>
    <row r="117" spans="2:44" ht="114.75" x14ac:dyDescent="0.25">
      <c r="B117" s="99" t="s">
        <v>92</v>
      </c>
      <c r="C117" s="96" t="s">
        <v>246</v>
      </c>
      <c r="D117" s="22" t="s">
        <v>9</v>
      </c>
      <c r="E117" s="22" t="s">
        <v>10</v>
      </c>
      <c r="G117" s="22" t="s">
        <v>9</v>
      </c>
      <c r="H117" s="22" t="s">
        <v>9</v>
      </c>
      <c r="I117" s="22"/>
      <c r="J117" s="22"/>
      <c r="K117" s="22"/>
      <c r="L117" s="22"/>
      <c r="M117" s="22"/>
      <c r="N117" s="22"/>
      <c r="O117" s="24">
        <v>0</v>
      </c>
      <c r="P117" s="98">
        <v>4</v>
      </c>
      <c r="Q117" s="98"/>
      <c r="R117" s="98"/>
      <c r="S117" s="98"/>
      <c r="T117" s="98"/>
      <c r="U117" s="98"/>
      <c r="V117" s="98"/>
      <c r="W117" s="98"/>
      <c r="X117" s="98"/>
      <c r="Y117" s="98"/>
      <c r="Z117" s="98"/>
      <c r="AA117" s="98"/>
      <c r="AB117" s="98"/>
      <c r="AC117" s="98"/>
      <c r="AD117" s="98"/>
      <c r="AE117" s="98"/>
      <c r="AF117" s="98">
        <v>0</v>
      </c>
      <c r="AG117" s="98"/>
      <c r="AH117" s="98">
        <v>0</v>
      </c>
      <c r="AI117" s="24">
        <v>0</v>
      </c>
      <c r="AJ117" s="24">
        <v>0</v>
      </c>
      <c r="AK117" s="24">
        <v>0</v>
      </c>
      <c r="AL117" s="24">
        <v>0</v>
      </c>
      <c r="AM117" s="24">
        <v>4000</v>
      </c>
      <c r="AN117" s="58">
        <f t="shared" si="30"/>
        <v>0</v>
      </c>
      <c r="AO117" s="12">
        <v>0</v>
      </c>
      <c r="AP117" s="13">
        <v>0</v>
      </c>
      <c r="AQ117" s="12">
        <v>0</v>
      </c>
      <c r="AR117" s="4"/>
    </row>
    <row r="118" spans="2:44" ht="51" x14ac:dyDescent="0.25">
      <c r="B118" s="99" t="s">
        <v>94</v>
      </c>
      <c r="C118" s="96" t="s">
        <v>93</v>
      </c>
      <c r="D118" s="22" t="s">
        <v>9</v>
      </c>
      <c r="E118" s="22" t="s">
        <v>10</v>
      </c>
      <c r="G118" s="22" t="s">
        <v>9</v>
      </c>
      <c r="H118" s="22" t="s">
        <v>9</v>
      </c>
      <c r="I118" s="22"/>
      <c r="J118" s="22"/>
      <c r="K118" s="22"/>
      <c r="L118" s="22"/>
      <c r="M118" s="22"/>
      <c r="N118" s="22"/>
      <c r="O118" s="24">
        <v>0</v>
      </c>
      <c r="P118" s="98">
        <v>4.0999999999999996</v>
      </c>
      <c r="Q118" s="98"/>
      <c r="R118" s="98"/>
      <c r="S118" s="98"/>
      <c r="T118" s="98"/>
      <c r="U118" s="98"/>
      <c r="V118" s="98"/>
      <c r="W118" s="98"/>
      <c r="X118" s="98"/>
      <c r="Y118" s="98"/>
      <c r="Z118" s="98"/>
      <c r="AA118" s="98"/>
      <c r="AB118" s="98"/>
      <c r="AC118" s="98"/>
      <c r="AD118" s="98"/>
      <c r="AE118" s="98"/>
      <c r="AF118" s="98">
        <v>1.8</v>
      </c>
      <c r="AG118" s="98"/>
      <c r="AH118" s="98">
        <v>0.5</v>
      </c>
      <c r="AI118" s="24">
        <v>0</v>
      </c>
      <c r="AJ118" s="24">
        <v>0</v>
      </c>
      <c r="AK118" s="24">
        <v>0</v>
      </c>
      <c r="AL118" s="24">
        <v>0</v>
      </c>
      <c r="AM118" s="24">
        <v>300</v>
      </c>
      <c r="AN118" s="58">
        <f t="shared" si="30"/>
        <v>12.195121951219514</v>
      </c>
      <c r="AO118" s="12">
        <v>4000</v>
      </c>
      <c r="AP118" s="13">
        <v>0</v>
      </c>
      <c r="AQ118" s="12">
        <v>0</v>
      </c>
      <c r="AR118" s="4"/>
    </row>
    <row r="119" spans="2:44" s="33" customFormat="1" ht="38.25" x14ac:dyDescent="0.25">
      <c r="B119" s="155" t="s">
        <v>135</v>
      </c>
      <c r="C119" s="153" t="s">
        <v>96</v>
      </c>
      <c r="D119" s="18" t="s">
        <v>9</v>
      </c>
      <c r="E119" s="18" t="s">
        <v>10</v>
      </c>
      <c r="F119" s="20"/>
      <c r="G119" s="18" t="s">
        <v>9</v>
      </c>
      <c r="H119" s="18" t="s">
        <v>9</v>
      </c>
      <c r="I119" s="18"/>
      <c r="J119" s="18"/>
      <c r="K119" s="18"/>
      <c r="L119" s="18"/>
      <c r="M119" s="18"/>
      <c r="N119" s="18"/>
      <c r="O119" s="21">
        <v>0</v>
      </c>
      <c r="P119" s="119">
        <f>P120</f>
        <v>99.2</v>
      </c>
      <c r="Q119" s="119">
        <f t="shared" ref="Q119:AF119" si="74">Q120</f>
        <v>0</v>
      </c>
      <c r="R119" s="119">
        <f t="shared" si="74"/>
        <v>0</v>
      </c>
      <c r="S119" s="119">
        <f t="shared" si="74"/>
        <v>0</v>
      </c>
      <c r="T119" s="119">
        <f t="shared" si="74"/>
        <v>0</v>
      </c>
      <c r="U119" s="119">
        <f t="shared" si="74"/>
        <v>0</v>
      </c>
      <c r="V119" s="119">
        <f t="shared" si="74"/>
        <v>0</v>
      </c>
      <c r="W119" s="119">
        <f t="shared" si="74"/>
        <v>0</v>
      </c>
      <c r="X119" s="119">
        <f t="shared" si="74"/>
        <v>0</v>
      </c>
      <c r="Y119" s="119">
        <f t="shared" si="74"/>
        <v>0</v>
      </c>
      <c r="Z119" s="119">
        <f t="shared" si="74"/>
        <v>0</v>
      </c>
      <c r="AA119" s="119">
        <f t="shared" si="74"/>
        <v>0</v>
      </c>
      <c r="AB119" s="119">
        <f t="shared" si="74"/>
        <v>0</v>
      </c>
      <c r="AC119" s="119">
        <f t="shared" si="74"/>
        <v>0</v>
      </c>
      <c r="AD119" s="119">
        <f t="shared" si="74"/>
        <v>0</v>
      </c>
      <c r="AE119" s="119">
        <f t="shared" si="74"/>
        <v>0</v>
      </c>
      <c r="AF119" s="119">
        <f t="shared" si="74"/>
        <v>0</v>
      </c>
      <c r="AG119" s="119">
        <f t="shared" ref="AG119" si="75">AG120</f>
        <v>0</v>
      </c>
      <c r="AH119" s="119">
        <f t="shared" ref="AH119" si="76">AH120</f>
        <v>0</v>
      </c>
      <c r="AI119" s="21">
        <v>0</v>
      </c>
      <c r="AJ119" s="21">
        <v>0</v>
      </c>
      <c r="AK119" s="21">
        <v>0</v>
      </c>
      <c r="AL119" s="21">
        <v>0</v>
      </c>
      <c r="AM119" s="21">
        <v>120000</v>
      </c>
      <c r="AN119" s="58">
        <f t="shared" si="30"/>
        <v>0</v>
      </c>
      <c r="AO119" s="31">
        <v>120000</v>
      </c>
      <c r="AP119" s="30">
        <v>0</v>
      </c>
      <c r="AQ119" s="31">
        <v>0</v>
      </c>
      <c r="AR119" s="32"/>
    </row>
    <row r="120" spans="2:44" s="33" customFormat="1" ht="25.5" x14ac:dyDescent="0.25">
      <c r="B120" s="99" t="s">
        <v>95</v>
      </c>
      <c r="C120" s="96" t="s">
        <v>161</v>
      </c>
      <c r="D120" s="18"/>
      <c r="E120" s="18"/>
      <c r="F120" s="20"/>
      <c r="G120" s="18"/>
      <c r="H120" s="18"/>
      <c r="I120" s="18"/>
      <c r="J120" s="18"/>
      <c r="K120" s="18"/>
      <c r="L120" s="18"/>
      <c r="M120" s="18"/>
      <c r="N120" s="18"/>
      <c r="O120" s="21"/>
      <c r="P120" s="119">
        <v>99.2</v>
      </c>
      <c r="Q120" s="119"/>
      <c r="R120" s="119"/>
      <c r="S120" s="119"/>
      <c r="T120" s="119"/>
      <c r="U120" s="119"/>
      <c r="V120" s="119"/>
      <c r="W120" s="119"/>
      <c r="X120" s="119"/>
      <c r="Y120" s="119"/>
      <c r="Z120" s="119"/>
      <c r="AA120" s="119"/>
      <c r="AB120" s="119"/>
      <c r="AC120" s="119"/>
      <c r="AD120" s="119"/>
      <c r="AE120" s="119"/>
      <c r="AF120" s="119">
        <v>0</v>
      </c>
      <c r="AG120" s="119"/>
      <c r="AH120" s="119">
        <v>0</v>
      </c>
      <c r="AI120" s="21"/>
      <c r="AJ120" s="21"/>
      <c r="AK120" s="21"/>
      <c r="AL120" s="21"/>
      <c r="AM120" s="21"/>
      <c r="AN120" s="58">
        <f t="shared" si="30"/>
        <v>0</v>
      </c>
      <c r="AO120" s="31"/>
      <c r="AP120" s="30"/>
      <c r="AQ120" s="31"/>
      <c r="AR120" s="32"/>
    </row>
    <row r="121" spans="2:44" ht="54" x14ac:dyDescent="0.25">
      <c r="B121" s="131">
        <v>1000000000</v>
      </c>
      <c r="C121" s="86" t="s">
        <v>99</v>
      </c>
      <c r="D121" s="87" t="s">
        <v>9</v>
      </c>
      <c r="E121" s="87" t="s">
        <v>10</v>
      </c>
      <c r="F121" s="88"/>
      <c r="G121" s="87" t="s">
        <v>9</v>
      </c>
      <c r="H121" s="87" t="s">
        <v>9</v>
      </c>
      <c r="I121" s="87"/>
      <c r="J121" s="87"/>
      <c r="K121" s="87"/>
      <c r="L121" s="87"/>
      <c r="M121" s="87"/>
      <c r="N121" s="87"/>
      <c r="O121" s="89">
        <v>0</v>
      </c>
      <c r="P121" s="89">
        <f>P122</f>
        <v>265</v>
      </c>
      <c r="Q121" s="89">
        <f t="shared" ref="Q121:AH122" si="77">Q122</f>
        <v>0</v>
      </c>
      <c r="R121" s="89">
        <f t="shared" si="77"/>
        <v>0</v>
      </c>
      <c r="S121" s="89">
        <f t="shared" si="77"/>
        <v>0</v>
      </c>
      <c r="T121" s="89">
        <f t="shared" si="77"/>
        <v>0</v>
      </c>
      <c r="U121" s="89">
        <f t="shared" si="77"/>
        <v>0</v>
      </c>
      <c r="V121" s="89">
        <f t="shared" si="77"/>
        <v>0</v>
      </c>
      <c r="W121" s="89">
        <f t="shared" si="77"/>
        <v>0</v>
      </c>
      <c r="X121" s="89">
        <f t="shared" si="77"/>
        <v>0</v>
      </c>
      <c r="Y121" s="89">
        <f t="shared" si="77"/>
        <v>266900</v>
      </c>
      <c r="Z121" s="89">
        <f t="shared" si="77"/>
        <v>0</v>
      </c>
      <c r="AA121" s="89">
        <f t="shared" si="77"/>
        <v>0</v>
      </c>
      <c r="AB121" s="89">
        <f t="shared" si="77"/>
        <v>0</v>
      </c>
      <c r="AC121" s="89">
        <f t="shared" si="77"/>
        <v>0</v>
      </c>
      <c r="AD121" s="89">
        <f t="shared" si="77"/>
        <v>0</v>
      </c>
      <c r="AE121" s="89">
        <f t="shared" si="77"/>
        <v>0</v>
      </c>
      <c r="AF121" s="89">
        <f t="shared" si="77"/>
        <v>5.0999999999999996</v>
      </c>
      <c r="AG121" s="89">
        <f t="shared" si="77"/>
        <v>0</v>
      </c>
      <c r="AH121" s="89">
        <f t="shared" si="77"/>
        <v>0</v>
      </c>
      <c r="AI121" s="89">
        <v>0</v>
      </c>
      <c r="AJ121" s="89">
        <v>0</v>
      </c>
      <c r="AK121" s="89">
        <v>0</v>
      </c>
      <c r="AL121" s="89">
        <v>0</v>
      </c>
      <c r="AM121" s="89">
        <v>266900</v>
      </c>
      <c r="AN121" s="81">
        <f t="shared" ref="AN121:AN123" si="78">(AH121/P121)*100</f>
        <v>0</v>
      </c>
      <c r="AO121" s="12">
        <v>266900</v>
      </c>
      <c r="AP121" s="13">
        <v>0</v>
      </c>
      <c r="AQ121" s="12">
        <v>0</v>
      </c>
      <c r="AR121" s="4"/>
    </row>
    <row r="122" spans="2:44" s="33" customFormat="1" ht="51" outlineLevel="1" x14ac:dyDescent="0.25">
      <c r="B122" s="167" t="s">
        <v>136</v>
      </c>
      <c r="C122" s="168" t="s">
        <v>100</v>
      </c>
      <c r="D122" s="25" t="s">
        <v>9</v>
      </c>
      <c r="E122" s="25" t="s">
        <v>10</v>
      </c>
      <c r="F122" s="27"/>
      <c r="G122" s="25" t="s">
        <v>9</v>
      </c>
      <c r="H122" s="25" t="s">
        <v>9</v>
      </c>
      <c r="I122" s="25"/>
      <c r="J122" s="25"/>
      <c r="K122" s="25"/>
      <c r="L122" s="25"/>
      <c r="M122" s="25"/>
      <c r="N122" s="25"/>
      <c r="O122" s="28">
        <v>0</v>
      </c>
      <c r="P122" s="134">
        <f>P123</f>
        <v>265</v>
      </c>
      <c r="Q122" s="134">
        <f t="shared" si="77"/>
        <v>0</v>
      </c>
      <c r="R122" s="134">
        <f t="shared" si="77"/>
        <v>0</v>
      </c>
      <c r="S122" s="134">
        <f t="shared" si="77"/>
        <v>0</v>
      </c>
      <c r="T122" s="134">
        <f t="shared" si="77"/>
        <v>0</v>
      </c>
      <c r="U122" s="134">
        <f t="shared" si="77"/>
        <v>0</v>
      </c>
      <c r="V122" s="134">
        <f t="shared" si="77"/>
        <v>0</v>
      </c>
      <c r="W122" s="134">
        <f t="shared" si="77"/>
        <v>0</v>
      </c>
      <c r="X122" s="134">
        <f t="shared" si="77"/>
        <v>0</v>
      </c>
      <c r="Y122" s="134">
        <f t="shared" si="77"/>
        <v>266900</v>
      </c>
      <c r="Z122" s="134">
        <f t="shared" si="77"/>
        <v>0</v>
      </c>
      <c r="AA122" s="134">
        <f t="shared" si="77"/>
        <v>0</v>
      </c>
      <c r="AB122" s="134">
        <f t="shared" si="77"/>
        <v>0</v>
      </c>
      <c r="AC122" s="134">
        <f t="shared" si="77"/>
        <v>0</v>
      </c>
      <c r="AD122" s="134">
        <f t="shared" si="77"/>
        <v>0</v>
      </c>
      <c r="AE122" s="134">
        <f t="shared" si="77"/>
        <v>0</v>
      </c>
      <c r="AF122" s="134">
        <f>AF123</f>
        <v>5.0999999999999996</v>
      </c>
      <c r="AG122" s="134">
        <f t="shared" si="77"/>
        <v>0</v>
      </c>
      <c r="AH122" s="134">
        <f>AH123</f>
        <v>0</v>
      </c>
      <c r="AI122" s="28">
        <v>0</v>
      </c>
      <c r="AJ122" s="28">
        <v>0</v>
      </c>
      <c r="AK122" s="28">
        <v>0</v>
      </c>
      <c r="AL122" s="28">
        <v>0</v>
      </c>
      <c r="AM122" s="28">
        <v>266900</v>
      </c>
      <c r="AN122" s="58">
        <f t="shared" si="78"/>
        <v>0</v>
      </c>
      <c r="AO122" s="31">
        <v>266900</v>
      </c>
      <c r="AP122" s="30">
        <v>0</v>
      </c>
      <c r="AQ122" s="31">
        <v>0</v>
      </c>
      <c r="AR122" s="32"/>
    </row>
    <row r="123" spans="2:44" ht="38.25" outlineLevel="3" x14ac:dyDescent="0.25">
      <c r="B123" s="99" t="s">
        <v>98</v>
      </c>
      <c r="C123" s="96" t="s">
        <v>97</v>
      </c>
      <c r="D123" s="22" t="s">
        <v>9</v>
      </c>
      <c r="E123" s="22" t="s">
        <v>10</v>
      </c>
      <c r="G123" s="22" t="s">
        <v>9</v>
      </c>
      <c r="H123" s="22" t="s">
        <v>9</v>
      </c>
      <c r="I123" s="22"/>
      <c r="J123" s="22"/>
      <c r="K123" s="22"/>
      <c r="L123" s="22"/>
      <c r="M123" s="22"/>
      <c r="N123" s="22"/>
      <c r="O123" s="24">
        <v>0</v>
      </c>
      <c r="P123" s="98">
        <v>265</v>
      </c>
      <c r="Q123" s="98">
        <v>0</v>
      </c>
      <c r="R123" s="98">
        <v>0</v>
      </c>
      <c r="S123" s="98">
        <v>0</v>
      </c>
      <c r="T123" s="98">
        <v>0</v>
      </c>
      <c r="U123" s="98">
        <v>0</v>
      </c>
      <c r="V123" s="98">
        <v>0</v>
      </c>
      <c r="W123" s="98">
        <v>0</v>
      </c>
      <c r="X123" s="98">
        <v>0</v>
      </c>
      <c r="Y123" s="98">
        <v>266900</v>
      </c>
      <c r="Z123" s="98">
        <v>0</v>
      </c>
      <c r="AA123" s="98">
        <v>0</v>
      </c>
      <c r="AB123" s="98">
        <v>0</v>
      </c>
      <c r="AC123" s="98">
        <v>0</v>
      </c>
      <c r="AD123" s="98">
        <v>0</v>
      </c>
      <c r="AE123" s="98">
        <v>0</v>
      </c>
      <c r="AF123" s="98">
        <v>5.0999999999999996</v>
      </c>
      <c r="AG123" s="98">
        <v>0</v>
      </c>
      <c r="AH123" s="98">
        <v>0</v>
      </c>
      <c r="AI123" s="24">
        <v>0</v>
      </c>
      <c r="AJ123" s="24">
        <v>0</v>
      </c>
      <c r="AK123" s="24">
        <v>0</v>
      </c>
      <c r="AL123" s="24">
        <v>0</v>
      </c>
      <c r="AM123" s="24">
        <v>266900</v>
      </c>
      <c r="AN123" s="58">
        <f t="shared" si="78"/>
        <v>0</v>
      </c>
      <c r="AO123" s="44">
        <v>266900</v>
      </c>
      <c r="AP123" s="13">
        <v>0</v>
      </c>
      <c r="AQ123" s="12">
        <v>0</v>
      </c>
      <c r="AR123" s="4"/>
    </row>
    <row r="124" spans="2:44" ht="30" customHeight="1" x14ac:dyDescent="0.25">
      <c r="B124" s="105"/>
      <c r="C124" s="106" t="s">
        <v>101</v>
      </c>
      <c r="D124" s="105" t="s">
        <v>9</v>
      </c>
      <c r="E124" s="105" t="s">
        <v>10</v>
      </c>
      <c r="F124" s="107"/>
      <c r="G124" s="105" t="s">
        <v>9</v>
      </c>
      <c r="H124" s="105" t="s">
        <v>9</v>
      </c>
      <c r="I124" s="105"/>
      <c r="J124" s="105"/>
      <c r="K124" s="105"/>
      <c r="L124" s="105"/>
      <c r="M124" s="105"/>
      <c r="N124" s="105"/>
      <c r="O124" s="108">
        <v>0</v>
      </c>
      <c r="P124" s="108">
        <f>P9+P29+P34+P85+P94+P100+P103+P106+P111+P121</f>
        <v>188817.1</v>
      </c>
      <c r="Q124" s="108" t="e">
        <f t="shared" ref="Q124:AH124" si="79">Q9+Q29+Q34+Q85+Q94+Q100+Q103+Q106+Q111+Q121</f>
        <v>#REF!</v>
      </c>
      <c r="R124" s="108" t="e">
        <f t="shared" si="79"/>
        <v>#REF!</v>
      </c>
      <c r="S124" s="108" t="e">
        <f t="shared" si="79"/>
        <v>#REF!</v>
      </c>
      <c r="T124" s="108" t="e">
        <f t="shared" si="79"/>
        <v>#REF!</v>
      </c>
      <c r="U124" s="108" t="e">
        <f t="shared" si="79"/>
        <v>#REF!</v>
      </c>
      <c r="V124" s="108" t="e">
        <f t="shared" si="79"/>
        <v>#REF!</v>
      </c>
      <c r="W124" s="108" t="e">
        <f t="shared" si="79"/>
        <v>#REF!</v>
      </c>
      <c r="X124" s="108" t="e">
        <f t="shared" si="79"/>
        <v>#REF!</v>
      </c>
      <c r="Y124" s="108" t="e">
        <f t="shared" si="79"/>
        <v>#REF!</v>
      </c>
      <c r="Z124" s="108" t="e">
        <f t="shared" si="79"/>
        <v>#REF!</v>
      </c>
      <c r="AA124" s="108" t="e">
        <f t="shared" si="79"/>
        <v>#REF!</v>
      </c>
      <c r="AB124" s="108" t="e">
        <f t="shared" si="79"/>
        <v>#REF!</v>
      </c>
      <c r="AC124" s="108" t="e">
        <f t="shared" si="79"/>
        <v>#REF!</v>
      </c>
      <c r="AD124" s="108" t="e">
        <f t="shared" si="79"/>
        <v>#REF!</v>
      </c>
      <c r="AE124" s="108" t="e">
        <f t="shared" si="79"/>
        <v>#REF!</v>
      </c>
      <c r="AF124" s="108">
        <f t="shared" si="79"/>
        <v>33174.299999999996</v>
      </c>
      <c r="AG124" s="108" t="e">
        <f t="shared" si="79"/>
        <v>#REF!</v>
      </c>
      <c r="AH124" s="108">
        <f t="shared" si="79"/>
        <v>28761.899999999998</v>
      </c>
      <c r="AI124" s="108">
        <v>0</v>
      </c>
      <c r="AJ124" s="108">
        <v>0</v>
      </c>
      <c r="AK124" s="108">
        <v>344401.91</v>
      </c>
      <c r="AL124" s="108">
        <v>91298.09</v>
      </c>
      <c r="AM124" s="108">
        <v>1570000</v>
      </c>
      <c r="AN124" s="109">
        <f>(AH124/P124)*100</f>
        <v>15.232677548802517</v>
      </c>
      <c r="AO124" s="44">
        <v>1661298.09</v>
      </c>
      <c r="AP124" s="13">
        <v>0.17171157700553422</v>
      </c>
      <c r="AQ124" s="12">
        <v>0</v>
      </c>
      <c r="AR124" s="4"/>
    </row>
    <row r="125" spans="2:44" outlineLevel="1" x14ac:dyDescent="0.25">
      <c r="C125" s="52"/>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t="s">
        <v>1</v>
      </c>
      <c r="AL125" s="3"/>
      <c r="AM125" s="3"/>
      <c r="AN125" s="3"/>
      <c r="AO125" s="44">
        <v>1661298.09</v>
      </c>
      <c r="AP125" s="13">
        <v>0.17171157700553422</v>
      </c>
      <c r="AQ125" s="12">
        <v>0</v>
      </c>
      <c r="AR125" s="4"/>
    </row>
    <row r="126" spans="2:44" outlineLevel="2" x14ac:dyDescent="0.25">
      <c r="C126" s="171"/>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55"/>
      <c r="AI126" s="55"/>
      <c r="AJ126" s="55"/>
      <c r="AK126" s="55"/>
      <c r="AL126" s="55"/>
      <c r="AM126" s="55"/>
      <c r="AN126" s="55"/>
      <c r="AO126" s="12">
        <v>1661298.09</v>
      </c>
      <c r="AP126" s="13">
        <v>0.17171157700553422</v>
      </c>
      <c r="AQ126" s="12">
        <v>0</v>
      </c>
      <c r="AR126" s="4"/>
    </row>
    <row r="127" spans="2:44" x14ac:dyDescent="0.25">
      <c r="AO127" s="12">
        <v>51700</v>
      </c>
      <c r="AP127" s="13">
        <v>0</v>
      </c>
      <c r="AQ127" s="12">
        <v>0</v>
      </c>
      <c r="AR127" s="4"/>
    </row>
    <row r="128" spans="2:44" x14ac:dyDescent="0.25">
      <c r="AO128" s="12">
        <v>126000</v>
      </c>
      <c r="AP128" s="13">
        <v>0.25</v>
      </c>
      <c r="AQ128" s="12">
        <v>0</v>
      </c>
      <c r="AR128" s="4"/>
    </row>
    <row r="129" spans="35:44" x14ac:dyDescent="0.25">
      <c r="AI129" s="1" t="e">
        <f>#REF!-AI127</f>
        <v>#REF!</v>
      </c>
      <c r="AJ129" s="1" t="e">
        <f>#REF!-AJ127</f>
        <v>#REF!</v>
      </c>
      <c r="AK129" s="1" t="e">
        <f>#REF!-AK127</f>
        <v>#REF!</v>
      </c>
      <c r="AL129" s="1" t="e">
        <f>#REF!-AL127</f>
        <v>#REF!</v>
      </c>
      <c r="AM129" s="1" t="e">
        <f>#REF!-AM127</f>
        <v>#REF!</v>
      </c>
      <c r="AO129" s="12">
        <v>986402.22</v>
      </c>
      <c r="AP129" s="13">
        <v>0.16690246410085308</v>
      </c>
      <c r="AQ129" s="12">
        <v>0</v>
      </c>
      <c r="AR129" s="4"/>
    </row>
    <row r="130" spans="35:44" x14ac:dyDescent="0.25">
      <c r="AO130" s="12">
        <v>100000</v>
      </c>
      <c r="AP130" s="13">
        <v>0</v>
      </c>
      <c r="AQ130" s="12">
        <v>0</v>
      </c>
      <c r="AR130" s="4"/>
    </row>
    <row r="131" spans="35:44" x14ac:dyDescent="0.25">
      <c r="AO131" s="12">
        <v>367482.31</v>
      </c>
      <c r="AP131" s="13">
        <v>0</v>
      </c>
      <c r="AQ131" s="12">
        <v>0</v>
      </c>
      <c r="AR131" s="4"/>
    </row>
    <row r="132" spans="35:44" x14ac:dyDescent="0.25">
      <c r="AO132" s="12">
        <v>1166100</v>
      </c>
      <c r="AP132" s="13">
        <v>0</v>
      </c>
      <c r="AQ132" s="12">
        <v>0</v>
      </c>
      <c r="AR132" s="4"/>
    </row>
    <row r="133" spans="35:44" x14ac:dyDescent="0.25">
      <c r="AO133" s="12">
        <v>734265.69</v>
      </c>
      <c r="AP133" s="13">
        <v>0.18004948073701843</v>
      </c>
      <c r="AQ133" s="12">
        <v>0</v>
      </c>
      <c r="AR133" s="4"/>
    </row>
    <row r="134" spans="35:44" x14ac:dyDescent="0.25">
      <c r="AO134" s="12">
        <v>0</v>
      </c>
      <c r="AP134" s="13">
        <v>0</v>
      </c>
      <c r="AQ134" s="12">
        <v>0</v>
      </c>
      <c r="AR134" s="4"/>
    </row>
    <row r="135" spans="35:44" x14ac:dyDescent="0.25">
      <c r="AO135" s="53">
        <v>216623407.00999999</v>
      </c>
      <c r="AP135" s="54">
        <v>0.15202342713495487</v>
      </c>
      <c r="AQ135" s="53">
        <v>0</v>
      </c>
      <c r="AR135" s="4"/>
    </row>
    <row r="136" spans="35:44" x14ac:dyDescent="0.25">
      <c r="AO136" s="4"/>
      <c r="AP136" s="4"/>
      <c r="AQ136" s="4"/>
      <c r="AR136" s="4"/>
    </row>
    <row r="137" spans="35:44" x14ac:dyDescent="0.25">
      <c r="AO137" s="57"/>
      <c r="AP137" s="57"/>
      <c r="AQ137" s="57"/>
      <c r="AR137" s="4"/>
    </row>
  </sheetData>
  <mergeCells count="46">
    <mergeCell ref="C1:P1"/>
    <mergeCell ref="C2:P2"/>
    <mergeCell ref="C3:AO3"/>
    <mergeCell ref="C5:AO5"/>
    <mergeCell ref="C6:AQ6"/>
    <mergeCell ref="AH1:AN1"/>
    <mergeCell ref="C4:AO4"/>
    <mergeCell ref="C7:C8"/>
    <mergeCell ref="D7:D8"/>
    <mergeCell ref="E7:E8"/>
    <mergeCell ref="B7:B8"/>
    <mergeCell ref="G7:G8"/>
    <mergeCell ref="H7:H8"/>
    <mergeCell ref="I7:I8"/>
    <mergeCell ref="J7:J8"/>
    <mergeCell ref="K7:K8"/>
    <mergeCell ref="L7:L8"/>
    <mergeCell ref="M7:M8"/>
    <mergeCell ref="N7:N8"/>
    <mergeCell ref="O7:O8"/>
    <mergeCell ref="P7:P8"/>
    <mergeCell ref="Q7:Q8"/>
    <mergeCell ref="Y7:Y8"/>
    <mergeCell ref="Z7:Z8"/>
    <mergeCell ref="AB7:AB8"/>
    <mergeCell ref="R7:R8"/>
    <mergeCell ref="S7:S8"/>
    <mergeCell ref="T7:T8"/>
    <mergeCell ref="U7:U8"/>
    <mergeCell ref="V7:V8"/>
    <mergeCell ref="AO7:AO8"/>
    <mergeCell ref="AP7:AP8"/>
    <mergeCell ref="AQ7:AQ8"/>
    <mergeCell ref="C126:AG126"/>
    <mergeCell ref="AI7:AI8"/>
    <mergeCell ref="AJ7:AJ8"/>
    <mergeCell ref="AL7:AL8"/>
    <mergeCell ref="AM7:AM8"/>
    <mergeCell ref="AN7:AN8"/>
    <mergeCell ref="AC7:AC8"/>
    <mergeCell ref="AD7:AD8"/>
    <mergeCell ref="AE7:AE8"/>
    <mergeCell ref="AF7:AF8"/>
    <mergeCell ref="AH7:AH8"/>
    <mergeCell ref="W7:W8"/>
    <mergeCell ref="X7:X8"/>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2024-04-16T07:02:03Z</cp:lastPrinted>
  <dcterms:created xsi:type="dcterms:W3CDTF">2021-04-18T09:22:28Z</dcterms:created>
  <dcterms:modified xsi:type="dcterms:W3CDTF">2024-04-18T14:23:30Z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