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9 месяцев 2023 года\"/>
    </mc:Choice>
  </mc:AlternateContent>
  <xr:revisionPtr revIDLastSave="0" documentId="13_ncr:1_{A1723104-C945-4B32-B8C7-1EF09191870D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AG40" i="2" l="1"/>
  <c r="AF40" i="2"/>
  <c r="AG70" i="2"/>
  <c r="AF71" i="2"/>
  <c r="P76" i="2" l="1"/>
  <c r="AF165" i="2"/>
  <c r="AH165" i="2"/>
  <c r="AH117" i="2" l="1"/>
  <c r="AN134" i="2" l="1"/>
  <c r="AN135" i="2"/>
  <c r="AH133" i="2"/>
  <c r="AF133" i="2"/>
  <c r="P133" i="2"/>
  <c r="AN96" i="2" l="1"/>
  <c r="AN97" i="2"/>
  <c r="AN98" i="2"/>
  <c r="AN99" i="2"/>
  <c r="AN100" i="2"/>
  <c r="AN101" i="2"/>
  <c r="AN102" i="2"/>
  <c r="AN103" i="2"/>
  <c r="AN104" i="2"/>
  <c r="AN105" i="2"/>
  <c r="AN106" i="2"/>
  <c r="P82" i="2"/>
  <c r="P81" i="2" s="1"/>
  <c r="Q82" i="2"/>
  <c r="Q81" i="2" s="1"/>
  <c r="R82" i="2"/>
  <c r="R81" i="2" s="1"/>
  <c r="S82" i="2"/>
  <c r="S81" i="2" s="1"/>
  <c r="T82" i="2"/>
  <c r="U82" i="2"/>
  <c r="U81" i="2" s="1"/>
  <c r="V82" i="2"/>
  <c r="V81" i="2" s="1"/>
  <c r="W82" i="2"/>
  <c r="W81" i="2" s="1"/>
  <c r="X82" i="2"/>
  <c r="X81" i="2" s="1"/>
  <c r="Y82" i="2"/>
  <c r="Y81" i="2" s="1"/>
  <c r="Z82" i="2"/>
  <c r="Z81" i="2" s="1"/>
  <c r="AA82" i="2"/>
  <c r="AA81" i="2" s="1"/>
  <c r="AB82" i="2"/>
  <c r="AB81" i="2" s="1"/>
  <c r="AC82" i="2"/>
  <c r="AC81" i="2" s="1"/>
  <c r="AD82" i="2"/>
  <c r="AD81" i="2" s="1"/>
  <c r="AE82" i="2"/>
  <c r="AE81" i="2" s="1"/>
  <c r="T81" i="2"/>
  <c r="AF82" i="2"/>
  <c r="AF81" i="2" s="1"/>
  <c r="AG82" i="2"/>
  <c r="AG81" i="2" s="1"/>
  <c r="AH82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P42" i="2" l="1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20" i="2"/>
  <c r="AG20" i="2"/>
  <c r="AG71" i="2" l="1"/>
  <c r="AH71" i="2"/>
  <c r="AG42" i="2"/>
  <c r="AH42" i="2"/>
  <c r="AN166" i="2" l="1"/>
  <c r="P56" i="2"/>
  <c r="P165" i="2"/>
  <c r="AN92" i="2"/>
  <c r="AN91" i="2"/>
  <c r="AN128" i="2" l="1"/>
  <c r="AN66" i="2"/>
  <c r="AN59" i="2"/>
  <c r="AG133" i="2"/>
  <c r="P10" i="2" l="1"/>
  <c r="P9" i="2" s="1"/>
  <c r="P17" i="2"/>
  <c r="P68" i="2" l="1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Q109" i="2" l="1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P109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AG170" i="2"/>
  <c r="AH170" i="2"/>
  <c r="P170" i="2"/>
  <c r="AN172" i="2"/>
  <c r="AH151" i="2"/>
  <c r="AF151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P117" i="2"/>
  <c r="P116" i="2" s="1"/>
  <c r="AN121" i="2"/>
  <c r="AN87" i="2"/>
  <c r="AH68" i="2"/>
  <c r="AH67" i="2" s="1"/>
  <c r="AF68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H76" i="2" l="1"/>
  <c r="AH70" i="2" s="1"/>
  <c r="AF76" i="2"/>
  <c r="AF70" i="2" s="1"/>
  <c r="AH81" i="2"/>
  <c r="AH40" i="2" s="1"/>
  <c r="P154" i="2"/>
  <c r="P151" i="2"/>
  <c r="AN142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P125" i="2"/>
  <c r="P129" i="2"/>
  <c r="Q71" i="2" l="1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P71" i="2"/>
  <c r="P70" i="2" s="1"/>
  <c r="AN74" i="2"/>
  <c r="AN75" i="2"/>
  <c r="AN61" i="2"/>
  <c r="AN62" i="2"/>
  <c r="AF42" i="2"/>
  <c r="AN48" i="2"/>
  <c r="Q37" i="2"/>
  <c r="Q36" i="2" s="1"/>
  <c r="R37" i="2"/>
  <c r="R36" i="2" s="1"/>
  <c r="S37" i="2"/>
  <c r="S36" i="2" s="1"/>
  <c r="T37" i="2"/>
  <c r="T36" i="2" s="1"/>
  <c r="U37" i="2"/>
  <c r="U36" i="2" s="1"/>
  <c r="V37" i="2"/>
  <c r="V36" i="2" s="1"/>
  <c r="W37" i="2"/>
  <c r="W36" i="2" s="1"/>
  <c r="X37" i="2"/>
  <c r="X36" i="2" s="1"/>
  <c r="Y37" i="2"/>
  <c r="Y36" i="2" s="1"/>
  <c r="Z37" i="2"/>
  <c r="Z36" i="2" s="1"/>
  <c r="AA37" i="2"/>
  <c r="AA36" i="2" s="1"/>
  <c r="AB37" i="2"/>
  <c r="AB36" i="2" s="1"/>
  <c r="AC37" i="2"/>
  <c r="AC36" i="2" s="1"/>
  <c r="AD37" i="2"/>
  <c r="AD36" i="2" s="1"/>
  <c r="AE37" i="2"/>
  <c r="AE36" i="2" s="1"/>
  <c r="AF37" i="2"/>
  <c r="AF36" i="2" s="1"/>
  <c r="AG37" i="2"/>
  <c r="AG36" i="2" s="1"/>
  <c r="AH37" i="2"/>
  <c r="AH36" i="2" s="1"/>
  <c r="P37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P32" i="2"/>
  <c r="AN34" i="2"/>
  <c r="AH113" i="2" l="1"/>
  <c r="AH108" i="2" s="1"/>
  <c r="AF113" i="2"/>
  <c r="AF108" i="2" s="1"/>
  <c r="P113" i="2"/>
  <c r="P108" i="2" s="1"/>
  <c r="AF132" i="2" l="1"/>
  <c r="AN137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P124" i="2"/>
  <c r="AN122" i="2"/>
  <c r="Q113" i="2"/>
  <c r="Q108" i="2" s="1"/>
  <c r="R113" i="2"/>
  <c r="R108" i="2" s="1"/>
  <c r="S113" i="2"/>
  <c r="S108" i="2" s="1"/>
  <c r="T113" i="2"/>
  <c r="T108" i="2" s="1"/>
  <c r="U113" i="2"/>
  <c r="U108" i="2" s="1"/>
  <c r="V113" i="2"/>
  <c r="V108" i="2" s="1"/>
  <c r="W113" i="2"/>
  <c r="W108" i="2" s="1"/>
  <c r="X113" i="2"/>
  <c r="X108" i="2" s="1"/>
  <c r="Y113" i="2"/>
  <c r="Y108" i="2" s="1"/>
  <c r="Z113" i="2"/>
  <c r="Z108" i="2" s="1"/>
  <c r="AA113" i="2"/>
  <c r="AA108" i="2" s="1"/>
  <c r="AB113" i="2"/>
  <c r="AB108" i="2" s="1"/>
  <c r="AC113" i="2"/>
  <c r="AC108" i="2" s="1"/>
  <c r="AD113" i="2"/>
  <c r="AD108" i="2" s="1"/>
  <c r="AE113" i="2"/>
  <c r="AE108" i="2" s="1"/>
  <c r="AG113" i="2"/>
  <c r="AG108" i="2" s="1"/>
  <c r="AN115" i="2"/>
  <c r="AN94" i="2"/>
  <c r="AN77" i="2"/>
  <c r="AN79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G76" i="2"/>
  <c r="Q67" i="2" l="1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N46" i="2" l="1"/>
  <c r="AG41" i="2"/>
  <c r="AH41" i="2"/>
  <c r="AF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N44" i="2"/>
  <c r="AN38" i="2" l="1"/>
  <c r="AN43" i="2"/>
  <c r="AN45" i="2"/>
  <c r="AN47" i="2"/>
  <c r="AN49" i="2"/>
  <c r="AN50" i="2"/>
  <c r="AN52" i="2"/>
  <c r="AN53" i="2"/>
  <c r="AN57" i="2"/>
  <c r="AN58" i="2"/>
  <c r="AN60" i="2"/>
  <c r="AN65" i="2"/>
  <c r="AN68" i="2"/>
  <c r="AN69" i="2"/>
  <c r="AN72" i="2"/>
  <c r="AN73" i="2"/>
  <c r="AN80" i="2"/>
  <c r="AN83" i="2"/>
  <c r="AN84" i="2"/>
  <c r="AN85" i="2"/>
  <c r="AN86" i="2"/>
  <c r="AN88" i="2"/>
  <c r="AN89" i="2"/>
  <c r="AN90" i="2"/>
  <c r="AN93" i="2"/>
  <c r="AN95" i="2"/>
  <c r="AN110" i="2"/>
  <c r="AN111" i="2"/>
  <c r="AN112" i="2"/>
  <c r="AN114" i="2"/>
  <c r="AN118" i="2"/>
  <c r="AN119" i="2"/>
  <c r="AN120" i="2"/>
  <c r="AN123" i="2"/>
  <c r="AN126" i="2"/>
  <c r="AN127" i="2"/>
  <c r="AN136" i="2"/>
  <c r="AN138" i="2"/>
  <c r="AN139" i="2"/>
  <c r="AN140" i="2"/>
  <c r="AN145" i="2"/>
  <c r="AN146" i="2"/>
  <c r="AN147" i="2"/>
  <c r="AN149" i="2"/>
  <c r="AN152" i="2"/>
  <c r="AN155" i="2"/>
  <c r="AN158" i="2"/>
  <c r="AN160" i="2"/>
  <c r="AN161" i="2"/>
  <c r="AN162" i="2"/>
  <c r="AN163" i="2"/>
  <c r="AN164" i="2"/>
  <c r="AN167" i="2"/>
  <c r="AN168" i="2"/>
  <c r="AN171" i="2"/>
  <c r="AN11" i="2"/>
  <c r="AN18" i="2"/>
  <c r="AN19" i="2"/>
  <c r="AN21" i="2"/>
  <c r="AN22" i="2"/>
  <c r="AN23" i="2"/>
  <c r="AN24" i="2"/>
  <c r="AN25" i="2"/>
  <c r="AN26" i="2"/>
  <c r="AN28" i="2"/>
  <c r="AN29" i="2"/>
  <c r="AN30" i="2"/>
  <c r="AN33" i="2"/>
  <c r="AN35" i="2"/>
  <c r="AI178" i="2" l="1"/>
  <c r="AJ178" i="2"/>
  <c r="AK178" i="2"/>
  <c r="AL178" i="2"/>
  <c r="AM178" i="2"/>
  <c r="AI132" i="2"/>
  <c r="AJ132" i="2"/>
  <c r="AK132" i="2"/>
  <c r="AL132" i="2"/>
  <c r="AM132" i="2"/>
  <c r="AN71" i="2"/>
  <c r="AN125" i="2" l="1"/>
  <c r="AF144" i="2"/>
  <c r="R70" i="2"/>
  <c r="S70" i="2"/>
  <c r="T70" i="2"/>
  <c r="V70" i="2"/>
  <c r="W70" i="2"/>
  <c r="X70" i="2"/>
  <c r="Z70" i="2"/>
  <c r="AA70" i="2"/>
  <c r="AB70" i="2"/>
  <c r="AD70" i="2"/>
  <c r="AE70" i="2"/>
  <c r="AH17" i="2"/>
  <c r="Q70" i="2"/>
  <c r="U70" i="2"/>
  <c r="Y70" i="2"/>
  <c r="AC70" i="2"/>
  <c r="P144" i="2" l="1"/>
  <c r="P107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AG169" i="2"/>
  <c r="P169" i="2"/>
  <c r="P157" i="2"/>
  <c r="AG157" i="2"/>
  <c r="AH157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G165" i="2"/>
  <c r="Q154" i="2"/>
  <c r="Q153" i="2" s="1"/>
  <c r="R154" i="2"/>
  <c r="R153" i="2" s="1"/>
  <c r="S154" i="2"/>
  <c r="S153" i="2" s="1"/>
  <c r="T154" i="2"/>
  <c r="T153" i="2" s="1"/>
  <c r="U154" i="2"/>
  <c r="U153" i="2" s="1"/>
  <c r="V154" i="2"/>
  <c r="V153" i="2" s="1"/>
  <c r="W154" i="2"/>
  <c r="W153" i="2" s="1"/>
  <c r="X154" i="2"/>
  <c r="X153" i="2" s="1"/>
  <c r="Y154" i="2"/>
  <c r="Y153" i="2" s="1"/>
  <c r="Z154" i="2"/>
  <c r="Z153" i="2" s="1"/>
  <c r="AA154" i="2"/>
  <c r="AA153" i="2" s="1"/>
  <c r="AB154" i="2"/>
  <c r="AB153" i="2" s="1"/>
  <c r="AC154" i="2"/>
  <c r="AC153" i="2" s="1"/>
  <c r="AD154" i="2"/>
  <c r="AD153" i="2" s="1"/>
  <c r="AE154" i="2"/>
  <c r="AE153" i="2" s="1"/>
  <c r="AF154" i="2"/>
  <c r="AF153" i="2" s="1"/>
  <c r="AG154" i="2"/>
  <c r="AG153" i="2" s="1"/>
  <c r="AH154" i="2"/>
  <c r="P153" i="2"/>
  <c r="Q151" i="2"/>
  <c r="Q150" i="2" s="1"/>
  <c r="R151" i="2"/>
  <c r="R150" i="2" s="1"/>
  <c r="S151" i="2"/>
  <c r="S150" i="2" s="1"/>
  <c r="T151" i="2"/>
  <c r="T150" i="2" s="1"/>
  <c r="U151" i="2"/>
  <c r="U150" i="2" s="1"/>
  <c r="V151" i="2"/>
  <c r="V150" i="2" s="1"/>
  <c r="W151" i="2"/>
  <c r="W150" i="2" s="1"/>
  <c r="X151" i="2"/>
  <c r="X150" i="2" s="1"/>
  <c r="Y151" i="2"/>
  <c r="Y150" i="2" s="1"/>
  <c r="Z151" i="2"/>
  <c r="Z150" i="2" s="1"/>
  <c r="AA151" i="2"/>
  <c r="AA150" i="2" s="1"/>
  <c r="AB151" i="2"/>
  <c r="AB150" i="2" s="1"/>
  <c r="AC151" i="2"/>
  <c r="AC150" i="2" s="1"/>
  <c r="AD151" i="2"/>
  <c r="AD150" i="2" s="1"/>
  <c r="AE151" i="2"/>
  <c r="AE150" i="2" s="1"/>
  <c r="AF150" i="2"/>
  <c r="AG151" i="2"/>
  <c r="AG150" i="2" s="1"/>
  <c r="P150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G144" i="2"/>
  <c r="AH144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F143" i="2" s="1"/>
  <c r="AG148" i="2"/>
  <c r="AH148" i="2"/>
  <c r="P148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G132" i="2"/>
  <c r="P132" i="2"/>
  <c r="Q130" i="2"/>
  <c r="Q129" i="2" s="1"/>
  <c r="Q124" i="2" s="1"/>
  <c r="R130" i="2"/>
  <c r="R129" i="2" s="1"/>
  <c r="R124" i="2" s="1"/>
  <c r="S130" i="2"/>
  <c r="S129" i="2" s="1"/>
  <c r="S124" i="2" s="1"/>
  <c r="T130" i="2"/>
  <c r="T129" i="2" s="1"/>
  <c r="T124" i="2" s="1"/>
  <c r="U130" i="2"/>
  <c r="U129" i="2" s="1"/>
  <c r="U124" i="2" s="1"/>
  <c r="V130" i="2"/>
  <c r="V129" i="2" s="1"/>
  <c r="V124" i="2" s="1"/>
  <c r="W130" i="2"/>
  <c r="W129" i="2" s="1"/>
  <c r="W124" i="2" s="1"/>
  <c r="X130" i="2"/>
  <c r="X129" i="2" s="1"/>
  <c r="X124" i="2" s="1"/>
  <c r="Y130" i="2"/>
  <c r="Y129" i="2" s="1"/>
  <c r="Y124" i="2" s="1"/>
  <c r="Z130" i="2"/>
  <c r="Z129" i="2" s="1"/>
  <c r="Z124" i="2" s="1"/>
  <c r="AA130" i="2"/>
  <c r="AA129" i="2" s="1"/>
  <c r="AA124" i="2" s="1"/>
  <c r="AB130" i="2"/>
  <c r="AB129" i="2" s="1"/>
  <c r="AB124" i="2" s="1"/>
  <c r="AC130" i="2"/>
  <c r="AC129" i="2" s="1"/>
  <c r="AC124" i="2" s="1"/>
  <c r="AD130" i="2"/>
  <c r="AD129" i="2" s="1"/>
  <c r="AD124" i="2" s="1"/>
  <c r="AE130" i="2"/>
  <c r="AE129" i="2" s="1"/>
  <c r="AE124" i="2" s="1"/>
  <c r="AF130" i="2"/>
  <c r="AF129" i="2" s="1"/>
  <c r="AF124" i="2" s="1"/>
  <c r="AG130" i="2"/>
  <c r="AG129" i="2" s="1"/>
  <c r="AG124" i="2" s="1"/>
  <c r="AH130" i="2"/>
  <c r="AN130" i="2" s="1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H55" i="2" s="1"/>
  <c r="P55" i="2"/>
  <c r="AN76" i="2"/>
  <c r="AN70" i="2"/>
  <c r="P67" i="2"/>
  <c r="AN67" i="2" s="1"/>
  <c r="Q31" i="2"/>
  <c r="R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S31" i="2"/>
  <c r="T31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H20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P20" i="2"/>
  <c r="AN17" i="2"/>
  <c r="P31" i="2"/>
  <c r="P27" i="2"/>
  <c r="AH16" i="2" l="1"/>
  <c r="AH156" i="2"/>
  <c r="AN144" i="2"/>
  <c r="AF107" i="2"/>
  <c r="AN64" i="2"/>
  <c r="AN27" i="2"/>
  <c r="AH31" i="2"/>
  <c r="AN31" i="2" s="1"/>
  <c r="AN32" i="2"/>
  <c r="AH116" i="2"/>
  <c r="AN117" i="2"/>
  <c r="AH153" i="2"/>
  <c r="AN153" i="2" s="1"/>
  <c r="AN154" i="2"/>
  <c r="AN81" i="2"/>
  <c r="AN82" i="2"/>
  <c r="AN56" i="2"/>
  <c r="AN148" i="2"/>
  <c r="AH150" i="2"/>
  <c r="AN150" i="2" s="1"/>
  <c r="AN151" i="2"/>
  <c r="AN157" i="2"/>
  <c r="AH169" i="2"/>
  <c r="AN169" i="2" s="1"/>
  <c r="AN170" i="2"/>
  <c r="AH132" i="2"/>
  <c r="AN132" i="2" s="1"/>
  <c r="AN133" i="2"/>
  <c r="AN109" i="2"/>
  <c r="AN20" i="2"/>
  <c r="AN113" i="2"/>
  <c r="AH129" i="2"/>
  <c r="AN165" i="2"/>
  <c r="P41" i="2"/>
  <c r="P40" i="2" s="1"/>
  <c r="AN42" i="2"/>
  <c r="P36" i="2"/>
  <c r="AN36" i="2" s="1"/>
  <c r="AN37" i="2"/>
  <c r="AH9" i="2"/>
  <c r="AN10" i="2"/>
  <c r="AG143" i="2"/>
  <c r="AE156" i="2"/>
  <c r="AA156" i="2"/>
  <c r="W156" i="2"/>
  <c r="S156" i="2"/>
  <c r="AH143" i="2"/>
  <c r="AC143" i="2"/>
  <c r="Y143" i="2"/>
  <c r="U143" i="2"/>
  <c r="Q143" i="2"/>
  <c r="AF156" i="2"/>
  <c r="AB156" i="2"/>
  <c r="X156" i="2"/>
  <c r="T156" i="2"/>
  <c r="W55" i="2"/>
  <c r="W40" i="2" s="1"/>
  <c r="X143" i="2"/>
  <c r="Z55" i="2"/>
  <c r="Z40" i="2" s="1"/>
  <c r="R55" i="2"/>
  <c r="R40" i="2" s="1"/>
  <c r="AE143" i="2"/>
  <c r="W143" i="2"/>
  <c r="AD156" i="2"/>
  <c r="V156" i="2"/>
  <c r="AG55" i="2"/>
  <c r="AC55" i="2"/>
  <c r="AC40" i="2" s="1"/>
  <c r="Y55" i="2"/>
  <c r="Y40" i="2" s="1"/>
  <c r="U55" i="2"/>
  <c r="U40" i="2" s="1"/>
  <c r="Q55" i="2"/>
  <c r="Q40" i="2" s="1"/>
  <c r="AD143" i="2"/>
  <c r="Z143" i="2"/>
  <c r="V143" i="2"/>
  <c r="R143" i="2"/>
  <c r="P156" i="2"/>
  <c r="AG156" i="2"/>
  <c r="AC156" i="2"/>
  <c r="Y156" i="2"/>
  <c r="U156" i="2"/>
  <c r="Q156" i="2"/>
  <c r="AB107" i="2"/>
  <c r="X107" i="2"/>
  <c r="T107" i="2"/>
  <c r="AF55" i="2"/>
  <c r="AB55" i="2"/>
  <c r="AB40" i="2" s="1"/>
  <c r="X55" i="2"/>
  <c r="X40" i="2" s="1"/>
  <c r="T55" i="2"/>
  <c r="T40" i="2" s="1"/>
  <c r="AE107" i="2"/>
  <c r="AA107" i="2"/>
  <c r="W107" i="2"/>
  <c r="S107" i="2"/>
  <c r="AA55" i="2"/>
  <c r="AA40" i="2" s="1"/>
  <c r="T143" i="2"/>
  <c r="AD107" i="2"/>
  <c r="Z107" i="2"/>
  <c r="V107" i="2"/>
  <c r="R107" i="2"/>
  <c r="AE55" i="2"/>
  <c r="AE40" i="2" s="1"/>
  <c r="S55" i="2"/>
  <c r="S40" i="2" s="1"/>
  <c r="AB143" i="2"/>
  <c r="AD55" i="2"/>
  <c r="AD40" i="2" s="1"/>
  <c r="V55" i="2"/>
  <c r="V40" i="2" s="1"/>
  <c r="AA143" i="2"/>
  <c r="S143" i="2"/>
  <c r="Z156" i="2"/>
  <c r="R156" i="2"/>
  <c r="AG107" i="2"/>
  <c r="AC107" i="2"/>
  <c r="Y107" i="2"/>
  <c r="U107" i="2"/>
  <c r="Q107" i="2"/>
  <c r="P143" i="2"/>
  <c r="X16" i="2"/>
  <c r="X8" i="2" s="1"/>
  <c r="P16" i="2"/>
  <c r="P8" i="2" s="1"/>
  <c r="AE16" i="2"/>
  <c r="AE8" i="2" s="1"/>
  <c r="AA16" i="2"/>
  <c r="AA8" i="2" s="1"/>
  <c r="W16" i="2"/>
  <c r="W8" i="2" s="1"/>
  <c r="S16" i="2"/>
  <c r="S8" i="2" s="1"/>
  <c r="AD16" i="2"/>
  <c r="AD8" i="2" s="1"/>
  <c r="Z16" i="2"/>
  <c r="Z8" i="2" s="1"/>
  <c r="V16" i="2"/>
  <c r="V8" i="2" s="1"/>
  <c r="R16" i="2"/>
  <c r="R8" i="2" s="1"/>
  <c r="AF16" i="2"/>
  <c r="AF8" i="2" s="1"/>
  <c r="AB16" i="2"/>
  <c r="AB8" i="2" s="1"/>
  <c r="T16" i="2"/>
  <c r="T8" i="2" s="1"/>
  <c r="AG16" i="2"/>
  <c r="AG8" i="2" s="1"/>
  <c r="AC16" i="2"/>
  <c r="AC8" i="2" s="1"/>
  <c r="Y16" i="2"/>
  <c r="Y8" i="2" s="1"/>
  <c r="U16" i="2"/>
  <c r="U8" i="2" s="1"/>
  <c r="Q16" i="2"/>
  <c r="Q8" i="2" s="1"/>
  <c r="AG173" i="2" l="1"/>
  <c r="U173" i="2"/>
  <c r="T173" i="2"/>
  <c r="V173" i="2"/>
  <c r="W173" i="2"/>
  <c r="X173" i="2"/>
  <c r="Z173" i="2"/>
  <c r="AC173" i="2"/>
  <c r="AE173" i="2"/>
  <c r="Y173" i="2"/>
  <c r="AA173" i="2"/>
  <c r="Q173" i="2"/>
  <c r="S173" i="2"/>
  <c r="AB173" i="2"/>
  <c r="AD173" i="2"/>
  <c r="R173" i="2"/>
  <c r="AF173" i="2"/>
  <c r="P173" i="2"/>
  <c r="AN9" i="2"/>
  <c r="AN116" i="2"/>
  <c r="AN156" i="2"/>
  <c r="AN41" i="2"/>
  <c r="AN143" i="2"/>
  <c r="AH124" i="2"/>
  <c r="AH107" i="2" s="1"/>
  <c r="AN55" i="2"/>
  <c r="AH8" i="2"/>
  <c r="AN16" i="2"/>
  <c r="AH173" i="2" l="1"/>
  <c r="AN40" i="2"/>
  <c r="AN124" i="2"/>
  <c r="AN8" i="2"/>
  <c r="AN107" i="2" l="1"/>
  <c r="AN173" i="2"/>
</calcChain>
</file>

<file path=xl/sharedStrings.xml><?xml version="1.0" encoding="utf-8"?>
<sst xmlns="http://schemas.openxmlformats.org/spreadsheetml/2006/main" count="932" uniqueCount="335">
  <si>
    <t>Наименование показателя</t>
  </si>
  <si>
    <t/>
  </si>
  <si>
    <t>Уточненный лимит БО</t>
  </si>
  <si>
    <t>Финансирование</t>
  </si>
  <si>
    <t>Остаток</t>
  </si>
  <si>
    <t>Остаток росписи/плана</t>
  </si>
  <si>
    <t>Остаток лимитов</t>
  </si>
  <si>
    <t>Исполнение лимитов</t>
  </si>
  <si>
    <t xml:space="preserve">    Комплекс мероприятий, направленных на развитие массового спорта</t>
  </si>
  <si>
    <t>000</t>
  </si>
  <si>
    <t>0000</t>
  </si>
  <si>
    <t>0110120010</t>
  </si>
  <si>
    <t xml:space="preserve">      Муниципальная программа 1 "Развитие и повышение качества человеческого потенциала"</t>
  </si>
  <si>
    <t xml:space="preserve">        Подпрограмма 1 "Физическая культура и спорт города Кола"</t>
  </si>
  <si>
    <t xml:space="preserve">    Расходы на выплаты спортсменам, судьям и иным лицам, привлекаемым для участия в физкультурно-спортивных мероприятиях</t>
  </si>
  <si>
    <t>0110120040</t>
  </si>
  <si>
    <t xml:space="preserve">    Субсидия социально-ориентированным некоммерческим организациям в целях проведения физкультурных и спортивных мероприятий с жителями г. Колы</t>
  </si>
  <si>
    <t>0110120050</t>
  </si>
  <si>
    <t xml:space="preserve">    Содержание и ремонт объектов спорта городской инфраструктуры г. Кола</t>
  </si>
  <si>
    <t>0110220020</t>
  </si>
  <si>
    <t>0120120030</t>
  </si>
  <si>
    <t xml:space="preserve">        Подпрограмма 2 "Культура города Кола"</t>
  </si>
  <si>
    <t>0120120031</t>
  </si>
  <si>
    <t xml:space="preserve">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</si>
  <si>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0120213060</t>
  </si>
  <si>
    <t>0120220080</t>
  </si>
  <si>
    <t>0120220081</t>
  </si>
  <si>
    <t>0120271100</t>
  </si>
  <si>
    <t>01202S1100</t>
  </si>
  <si>
    <t>0120313060</t>
  </si>
  <si>
    <t xml:space="preserve">    Обеспечение деятельности МБУК "Музей истории города Колы"</t>
  </si>
  <si>
    <t>0120320090</t>
  </si>
  <si>
    <t xml:space="preserve">    Проведение мероприятий по работе с детьми и молодежью</t>
  </si>
  <si>
    <t>0130120100</t>
  </si>
  <si>
    <t xml:space="preserve">        Подпрограмма 3 "Развитие потенциала молодежи города Колы"</t>
  </si>
  <si>
    <t xml:space="preserve">          Основное мероприятие 1. Формирование здорового образа жизни детей и подростков</t>
  </si>
  <si>
    <t xml:space="preserve">    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</si>
  <si>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0130120120</t>
  </si>
  <si>
    <t xml:space="preserve">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</si>
  <si>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>0130120130</t>
  </si>
  <si>
    <t xml:space="preserve">    Ликвидация несанкционированных свалок на территории муниципального образования городское поселение Кола</t>
  </si>
  <si>
    <t>0200120140</t>
  </si>
  <si>
    <t xml:space="preserve">      Муниципальная программа 2 "Экологическая безопасность города Колы"</t>
  </si>
  <si>
    <t xml:space="preserve">          Основное мероприятие 1. Ликвидация накопленного экологического ущерба в результате прошлой хозяйственной деятельности</t>
  </si>
  <si>
    <t>0310120110</t>
  </si>
  <si>
    <t xml:space="preserve">      Муниципальная программа 3 "Обеспечение комфортных условий проживания населения города Колы"</t>
  </si>
  <si>
    <t xml:space="preserve">        Подпрограмма 1 "Комплексное благоустройство города"</t>
  </si>
  <si>
    <t xml:space="preserve">          Основное мероприятие 1. Благоустройство территории поселения</t>
  </si>
  <si>
    <t>0310120150</t>
  </si>
  <si>
    <t>0310120160</t>
  </si>
  <si>
    <t>0310120170</t>
  </si>
  <si>
    <t>0310120180</t>
  </si>
  <si>
    <t>0310121150</t>
  </si>
  <si>
    <t xml:space="preserve">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</si>
  <si>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0310175590</t>
  </si>
  <si>
    <t xml:space="preserve">    Расходы бюджета города Колы на осуществление деятельности по отлову и содержанию животных без владельцев</t>
  </si>
  <si>
    <t>03101A5590</t>
  </si>
  <si>
    <t xml:space="preserve">    Выполнение работ по оценке технического состояния ровности асфальтобетонного покрытия после проведения ремонтных работ</t>
  </si>
  <si>
    <t>0320120192</t>
  </si>
  <si>
    <t xml:space="preserve">        Подпрограмма 2 "Содержание и ремонт улично-дорожной сети города Кола"</t>
  </si>
  <si>
    <t xml:space="preserve">          Основное мероприятие 1. Дорожная деятельность</t>
  </si>
  <si>
    <t xml:space="preserve">    Содержание, ремонт, восстановление технико-эксплуатационных качеств элементов обустройства дорог</t>
  </si>
  <si>
    <t>0320120230</t>
  </si>
  <si>
    <t xml:space="preserve">    Обеспечение безопасности движения на автомобильных дорогах общего пользования местного значения</t>
  </si>
  <si>
    <t>0320120240</t>
  </si>
  <si>
    <t xml:space="preserve">    Обслуживание и ремонт светофорных объектов</t>
  </si>
  <si>
    <t>0320120260</t>
  </si>
  <si>
    <t xml:space="preserve">   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</si>
  <si>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0320149160</t>
  </si>
  <si>
    <t xml:space="preserve">    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</si>
  <si>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032F1S0960</t>
  </si>
  <si>
    <t xml:space="preserve">          Региональный проект "Жилье"</t>
  </si>
  <si>
    <t>032R153930</t>
  </si>
  <si>
    <t xml:space="preserve">          Региональный проект "Дорожная сеть"</t>
  </si>
  <si>
    <t xml:space="preserve">    Реализация мероприятий по обеспечению доступности городских объектов для инвалидов</t>
  </si>
  <si>
    <t>0330120280</t>
  </si>
  <si>
    <t xml:space="preserve">        Подпрограмма 3 "Обеспечение доступной среды для инвалидов на территории города Кола"</t>
  </si>
  <si>
    <t xml:space="preserve">          Основное мероприятие 1. Реализация мероприятий по обеспечению доступности городских объектов для инвалидов</t>
  </si>
  <si>
    <t xml:space="preserve">        Подпрограмма 4 "Формирование современной городской среды"</t>
  </si>
  <si>
    <t xml:space="preserve">          Основное мероприятие 1. Благоустройство общественных и дворовых территорий поселения</t>
  </si>
  <si>
    <t xml:space="preserve">    Расходы на благоустройство территории общего пользования "Общественно-досуговая зона по улице Поморской в городе Коле"</t>
  </si>
  <si>
    <t>0340120321</t>
  </si>
  <si>
    <t xml:space="preserve">    Иные межбюджетные трансферты из бюджета Кольского района на реализацию регионального проекта "Формирование комфортной городской среды"</t>
  </si>
  <si>
    <t>0340121880</t>
  </si>
  <si>
    <t>034F2S1210</t>
  </si>
  <si>
    <t>0350120330</t>
  </si>
  <si>
    <t xml:space="preserve">        Подпрограмма 5 "Содержание и ремонт многоквартирных домов в городе Кола"</t>
  </si>
  <si>
    <t>0350120340</t>
  </si>
  <si>
    <t>0350160010</t>
  </si>
  <si>
    <t>0350170850</t>
  </si>
  <si>
    <t>03501S0850</t>
  </si>
  <si>
    <t xml:space="preserve">    Расходы бюджета города Колы на реализацию проектов по поддержке местных инициатив</t>
  </si>
  <si>
    <t>03501S1090</t>
  </si>
  <si>
    <t>03501S1093</t>
  </si>
  <si>
    <t>0410120350</t>
  </si>
  <si>
    <t xml:space="preserve">      Муниципальная программа 4 "Обеспечение эффективного функционирования городского хозяйства"</t>
  </si>
  <si>
    <t xml:space="preserve">        Подпрограмма 1 "Комплексное развитие систем коммунальной инфраструктуры города Кола"</t>
  </si>
  <si>
    <t>0410120380</t>
  </si>
  <si>
    <t>0410121150</t>
  </si>
  <si>
    <t>041F170960</t>
  </si>
  <si>
    <t xml:space="preserve">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</si>
  <si>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0420120191</t>
  </si>
  <si>
    <t xml:space="preserve">        Подпрограмма 2 "Подготовка объектов и систем жизнеобеспечения к работе в отопительный период на территории города Кола"</t>
  </si>
  <si>
    <t xml:space="preserve">          Основное мероприятие 1. Обеспечение содержания объектов коммунальной инфраструктуры в надлежащем техническом состоянии</t>
  </si>
  <si>
    <t xml:space="preserve">    Содержание модульных электрических тепловых пунктов и наружных сетей</t>
  </si>
  <si>
    <t>0420120400</t>
  </si>
  <si>
    <t xml:space="preserve">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</si>
  <si>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0420120421</t>
  </si>
  <si>
    <t xml:space="preserve">    Расходы бюджета города Колы на подготовку к отопительному периоду</t>
  </si>
  <si>
    <t>04201S0760</t>
  </si>
  <si>
    <t>0430113060</t>
  </si>
  <si>
    <t xml:space="preserve">        Подпрограмма 3 "Управление городским хозяйством"</t>
  </si>
  <si>
    <t xml:space="preserve">          Основное мероприятие 1. Обеспечение деятельности казенного учреждения</t>
  </si>
  <si>
    <t xml:space="preserve">    Расходы на содержание муниципального учреждения</t>
  </si>
  <si>
    <t>0430120430</t>
  </si>
  <si>
    <t xml:space="preserve">    Реализация мероприятий по энергосбережению</t>
  </si>
  <si>
    <t>0440120450</t>
  </si>
  <si>
    <t xml:space="preserve">        Подпрограмма 4 "Энергосбережение"</t>
  </si>
  <si>
    <t xml:space="preserve">          Основное мероприятие 1. Повышение энергетической эффективности</t>
  </si>
  <si>
    <t xml:space="preserve">    Бюджетные инвестиции на приобретение объектов недвижимого имущества в государственную (муниципальную) собственность</t>
  </si>
  <si>
    <t>0500120460</t>
  </si>
  <si>
    <t xml:space="preserve">      Муниципальная программа 5 "Управление муниципальным имуществом города Кола"</t>
  </si>
  <si>
    <t xml:space="preserve">          Основное мероприятие 1. Обеспечение реализации муниципальных функций в сфере управления муниципальным имуществом</t>
  </si>
  <si>
    <t xml:space="preserve">    Текущий ремонт муниципального жилищного фонда (жилых домов, квартир, квартир, комнат, нежилых помещений)</t>
  </si>
  <si>
    <t>0500120470</t>
  </si>
  <si>
    <t xml:space="preserve">    Оценка недвижимости, признание прав и регулирование отношений по муниципальной собственности</t>
  </si>
  <si>
    <t>0500120480</t>
  </si>
  <si>
    <t xml:space="preserve">    Оплата жилищно-коммунальных услуг за пустующий муниципальный жилищный фонд и нежилые помещения</t>
  </si>
  <si>
    <t>0500120490</t>
  </si>
  <si>
    <t xml:space="preserve">    Содержание и ремонт объектов муниципальной собственности</t>
  </si>
  <si>
    <t>0500120500</t>
  </si>
  <si>
    <t xml:space="preserve">   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</si>
  <si>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0600121000</t>
  </si>
  <si>
    <t xml:space="preserve">      Муниципальная программа 6 "Обеспечение жильем молодых семей города Кола"</t>
  </si>
  <si>
    <t xml:space="preserve">          Основное мероприятие 1. Обеспечение жильем молодых семей</t>
  </si>
  <si>
    <t xml:space="preserve">    Расходы на реализацию мероприятий по обеспечению жильем молодых семей</t>
  </si>
  <si>
    <t>0600121100</t>
  </si>
  <si>
    <t xml:space="preserve">    Реализации мероприятий по обеспечению жильем молодых семей</t>
  </si>
  <si>
    <t xml:space="preserve">   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</si>
  <si>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06002S1000</t>
  </si>
  <si>
    <t xml:space="preserve">          Основное мероприятие 2: Предоставление социальных выплат многодетным семьям</t>
  </si>
  <si>
    <t xml:space="preserve">    Проведение землеустроительных работ</t>
  </si>
  <si>
    <t>0700120520</t>
  </si>
  <si>
    <t xml:space="preserve">      Муниципальная программа 7 "Управление земельными ресурсами города Кола"</t>
  </si>
  <si>
    <t xml:space="preserve">          Основное мероприятие 1. Обеспечение реализации муниципальных функций в сфере управления муниципальным земельными ресурсами</t>
  </si>
  <si>
    <t xml:space="preserve">    Развитие информационной системы управления муниципальными финансами</t>
  </si>
  <si>
    <t>0800120550</t>
  </si>
  <si>
    <t xml:space="preserve">      Муниципальная программа 8 "Управление муниципальными финансами города Кола"</t>
  </si>
  <si>
    <t xml:space="preserve">          Основное мероприятие 1. Обеспечение развития информационной системы управления муниципальными финансами</t>
  </si>
  <si>
    <t xml:space="preserve">    Выплаты пенсии за выслугу лет лицам, замещавшим должности муниципальной службы в муниципальном образовании городское поселение Кола</t>
  </si>
  <si>
    <t>0900120560</t>
  </si>
  <si>
    <t xml:space="preserve">      Муниципальная программа 9 "Муниципальное управление города Кола"</t>
  </si>
  <si>
    <t xml:space="preserve">          Основное мероприятие 1. Осуществление муниципальных функций</t>
  </si>
  <si>
    <t xml:space="preserve">    Реализация мероприятий, направленных на предупреждение коррупции на уровне органов местного самоуправления</t>
  </si>
  <si>
    <t>0900120570</t>
  </si>
  <si>
    <t xml:space="preserve">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</si>
  <si>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0900120580</t>
  </si>
  <si>
    <t xml:space="preserve">    Расходы на публикацию муниципальных правовых актов</t>
  </si>
  <si>
    <t>0900120600</t>
  </si>
  <si>
    <t xml:space="preserve">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</si>
  <si>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0900170570</t>
  </si>
  <si>
    <t xml:space="preserve">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</si>
  <si>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0900175540</t>
  </si>
  <si>
    <t xml:space="preserve">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</si>
  <si>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</si>
  <si>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>0900220610</t>
  </si>
  <si>
    <t xml:space="preserve">          Основное мероприятие 2. Разработка и корректировка градостроительной документации</t>
  </si>
  <si>
    <t xml:space="preserve">    Разработка проектов застройки отдельных кварталов, земельных участков, предоставленных многодетным семьям, и для строительства ИЖС</t>
  </si>
  <si>
    <t>0900220620</t>
  </si>
  <si>
    <t xml:space="preserve">    Комплекс мероприятий, направленных на повышение уровня противопожарной безопасности</t>
  </si>
  <si>
    <t>1000120510</t>
  </si>
  <si>
    <t xml:space="preserve">      Муниципальная программа 10 "Обеспечение первичных мер пожарной безопасности на территории городского поселения Кола Кольского района"</t>
  </si>
  <si>
    <t xml:space="preserve">          Основное мероприятие 1. Проведение комплекса мероприятий , направленных на повышение уровня противопожарной безопасеости</t>
  </si>
  <si>
    <t>ВСЕГО РАСХОДОВ:</t>
  </si>
  <si>
    <t>Код целевой статьи</t>
  </si>
  <si>
    <t xml:space="preserve">% исполнения </t>
  </si>
  <si>
    <t>Единица измерения: тыс.руб.</t>
  </si>
  <si>
    <t>Благоустройство дворовых территорий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</si>
  <si>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</si>
  <si>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0200100000</t>
  </si>
  <si>
    <t>0700000000</t>
  </si>
  <si>
    <t>0600000000</t>
  </si>
  <si>
    <t>0500000000</t>
  </si>
  <si>
    <t>0400000000</t>
  </si>
  <si>
    <t>0300000000</t>
  </si>
  <si>
    <t>0200000000</t>
  </si>
  <si>
    <t>0100000000</t>
  </si>
  <si>
    <t>0110000000</t>
  </si>
  <si>
    <t>0110100000</t>
  </si>
  <si>
    <t>0120000000</t>
  </si>
  <si>
    <t>0120200000</t>
  </si>
  <si>
    <t>0120100000</t>
  </si>
  <si>
    <t>0130000000</t>
  </si>
  <si>
    <t>0130100000</t>
  </si>
  <si>
    <t>0310000000</t>
  </si>
  <si>
    <t>0310100000</t>
  </si>
  <si>
    <t>0320100000</t>
  </si>
  <si>
    <t>0320000000</t>
  </si>
  <si>
    <t>0340000000</t>
  </si>
  <si>
    <t>0340100000</t>
  </si>
  <si>
    <t>034F200000</t>
  </si>
  <si>
    <t>0350000000</t>
  </si>
  <si>
    <t>0350100000</t>
  </si>
  <si>
    <t>0410000000</t>
  </si>
  <si>
    <t>0410100000</t>
  </si>
  <si>
    <t>0420100000</t>
  </si>
  <si>
    <t>041F100000</t>
  </si>
  <si>
    <t>0430100000</t>
  </si>
  <si>
    <t>0440100000</t>
  </si>
  <si>
    <t>0430000000</t>
  </si>
  <si>
    <t>0500100000</t>
  </si>
  <si>
    <t>0600100000</t>
  </si>
  <si>
    <t>0600200000</t>
  </si>
  <si>
    <t>0800000000</t>
  </si>
  <si>
    <t>0800100000</t>
  </si>
  <si>
    <t>0900100000</t>
  </si>
  <si>
    <t>0900200000</t>
  </si>
  <si>
    <t>1000100000</t>
  </si>
  <si>
    <t>0700100000</t>
  </si>
  <si>
    <t>0330000000</t>
  </si>
  <si>
    <t>0330100000</t>
  </si>
  <si>
    <t>0440000000</t>
  </si>
  <si>
    <t xml:space="preserve"> Основное мероприятие 2. Содержание и ремонт городских объектов физической культуры и спорта</t>
  </si>
  <si>
    <t xml:space="preserve"> Основное мероприятие 1. Развитие культуры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</si>
  <si>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</si>
  <si>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</si>
  <si>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</si>
  <si>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</si>
  <si>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</si>
  <si>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Мероприятия по капитальному и текущему ремонту объектов культуры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</si>
  <si>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</si>
  <si>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</si>
  <si>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</si>
  <si>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Региональный проект "Формирование комфортной городской среды"</t>
  </si>
  <si>
    <t xml:space="preserve">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</si>
  <si>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Основное мероприятие 1. Обеспечение содержания жилищного фонда в надлежащем техническом состоянии</t>
  </si>
  <si>
    <t xml:space="preserve">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</si>
  <si>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Оплата взносов за капитальный ремонт муниципального жилищного фонда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</si>
  <si>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</si>
  <si>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</si>
  <si>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Основное мероприятие 1. Модернизация объектов коммунальной инфраструктуры</t>
  </si>
  <si>
    <t>Внесение изменений в схемы теплоснабжения, водоснабжения и водоотведения</t>
  </si>
  <si>
    <t xml:space="preserve"> Развитие системы обращения с коммунальными отходами</t>
  </si>
  <si>
    <t>Сводная бюджетная роспись</t>
  </si>
  <si>
    <t>0310120111</t>
  </si>
  <si>
    <t>0310120151</t>
  </si>
  <si>
    <t>Создание и эксплуатация единой автоматизированной системы для обеспечения сохранности объектов благоустройства г.п. Кола</t>
  </si>
  <si>
    <t>0340120320</t>
  </si>
  <si>
    <t xml:space="preserve">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</si>
  <si>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034F254240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</si>
  <si>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</si>
  <si>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034F271210</t>
  </si>
  <si>
    <t>03501S1094</t>
  </si>
  <si>
    <t xml:space="preserve"> Обустройство парковочных мест на территории города Колы</t>
  </si>
  <si>
    <t>041F1S0960</t>
  </si>
  <si>
    <t xml:space="preserve"> 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</si>
  <si>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</si>
  <si>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  Субсидия из областного бюджета бюджетам муниципальных образований на подготовку к отопительному периоду</t>
  </si>
  <si>
    <t>0500120471</t>
  </si>
  <si>
    <t xml:space="preserve"> Капитальный ремонт муниципального жилищного фонда (жилых домов, квартир, квартир, комнат, нежилых помещений)</t>
  </si>
  <si>
    <t>0130120121</t>
  </si>
  <si>
    <t xml:space="preserve"> 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</si>
  <si>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0200121150</t>
  </si>
  <si>
    <t>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</si>
  <si>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0310120161</t>
  </si>
  <si>
    <t>Благоустройство воинских захоронений на городском кладбище</t>
  </si>
  <si>
    <t>Содержание мест захоронения, организация ритуальных услуг</t>
  </si>
  <si>
    <t>Мероприятия по озеленению территории города</t>
  </si>
  <si>
    <t>Расходы на уличное освещение</t>
  </si>
  <si>
    <t>Санитарное содержание и ремонт городских объектов</t>
  </si>
  <si>
    <t>Выявление, эвакуация, хранение брошенных и (или) разукомплектованных транспортных средств на территории городского поселения Кола</t>
  </si>
  <si>
    <t>Снос ветхих, аварийных зданий и сооружений, незаконных построек</t>
  </si>
  <si>
    <t>0310120210</t>
  </si>
  <si>
    <t>03201L390F</t>
  </si>
  <si>
    <t xml:space="preserve">    Финансовое обеспечение дорожной деятельности в счет средств Резервного фонда Правительства Российской Федерации</t>
  </si>
  <si>
    <t>0340121150</t>
  </si>
  <si>
    <t>0430121150</t>
  </si>
  <si>
    <t>0500121150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</si>
  <si>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 благоустройству общественных территорий города Колы)</t>
  </si>
  <si>
    <t>0350160030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</si>
  <si>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</si>
  <si>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    Расходы бюджета города Колы на реализацию проектов по поддержке местных инициатив (Проект 3 "Ремонт входных групп и подъездов дома №47 по проспекту Советский")</t>
  </si>
  <si>
    <t xml:space="preserve"> Расходы бюджета города Колы на реализацию проектов по поддержке местных инициатив (Проект 4 "Ремонт входных групп и подъездов дома №43 по проспекту Советский")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</si>
  <si>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</si>
  <si>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0420121150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</si>
  <si>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</si>
  <si>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0420170760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</si>
  <si>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</si>
  <si>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</si>
  <si>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06001L4970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</si>
  <si>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</si>
  <si>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</t>
  </si>
  <si>
    <t>03201S9100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</si>
  <si>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</si>
  <si>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</si>
  <si>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Разработка и корректировка градостроительной документации</t>
  </si>
  <si>
    <t xml:space="preserve"> Расходы бюджета города Колы на реализацию инициативных проектов (Проект 3 "Ремонт входных групп и подъездов дома № 6 по ул. Победы")</t>
  </si>
  <si>
    <t>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</si>
  <si>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Субсидия на реализацию инициативных проектов (Проект 1 "Ремонт входных групп и подъездов дома № 18 по пр. Миронова")</t>
  </si>
  <si>
    <t xml:space="preserve"> Субсидия на реализацию инициативных проектов (Проект 2 "Ремонт входных групп и подъездов дома № 13 по ул. Кривошеева")</t>
  </si>
  <si>
    <t>Субсидия на реализацию инициативных проектов (Проект 4 "Ремонт входных групп и подъездов дома № 3 по пр. Миронова")</t>
  </si>
  <si>
    <t>Субсидия на реализацию инициативных проектов (Проект 5 "Ремонт входных групп и подъездов дома № 7 по пр. Миронова")</t>
  </si>
  <si>
    <t>Субсидия на реализацию инициативных проектов (Проект 6 "Ремонт входных групп и подъездов дома № 31,49 по пр. Советский")</t>
  </si>
  <si>
    <t>Разработка градостроительной концепции застройки территории города Кола</t>
  </si>
  <si>
    <t>Приобретение жилья на вторичном рынке на территории муниципального образования городское поселения Кола Кольского района.</t>
  </si>
  <si>
    <t>0350170951</t>
  </si>
  <si>
    <t>0350170952</t>
  </si>
  <si>
    <t>0350170954</t>
  </si>
  <si>
    <t>035017095</t>
  </si>
  <si>
    <t>0350170955</t>
  </si>
  <si>
    <t>0350170956</t>
  </si>
  <si>
    <t>03501S0953</t>
  </si>
  <si>
    <t>03501S0954</t>
  </si>
  <si>
    <t>0120300000</t>
  </si>
  <si>
    <t>0320149100</t>
  </si>
  <si>
    <t>0900000000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</si>
  <si>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</si>
  <si>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Субсидия на реализацию инициативных проектов (Проект 3 "Ремонт входных групп и подъездов дома № 6 по ул. Победы")</t>
  </si>
  <si>
    <t>Расходы бюджета г. Колы на оплату взносов на капитальный ремонт за муниципальный жилой фонд</t>
  </si>
  <si>
    <t>03501S0951</t>
  </si>
  <si>
    <t>03501S0952</t>
  </si>
  <si>
    <t>03501S0955</t>
  </si>
  <si>
    <t>03501S0956</t>
  </si>
  <si>
    <t>Расходы бюджета города Колы на реализацию инициативных проектов (Проект 1 "Ремонт входных групп и подъездов дома № 18 по пр. Миронова")</t>
  </si>
  <si>
    <t>Расходы бюджета города Колы на реализацию инициативных проектов (Проект 2 "Ремонт входных групп и подъездов дома № 13 по ул. Кривошеева")</t>
  </si>
  <si>
    <t>Расходы бюджета города Колы на реализацию инициативных проектов (Проект 3 "Ремонт входных групп и подъездов дома № 6 по ул. Победы")</t>
  </si>
  <si>
    <t xml:space="preserve"> Расходы бюджета города Колы на реализацию инициативных проектов (Проект 4 "Ремонт входных групп и подъездов дома № 3 по пр. Миронова")</t>
  </si>
  <si>
    <t xml:space="preserve"> Расходы бюджета города Колы на реализацию инициативных проектов (Проект 5 "Ремонт входных групп и подъездов дома № 7 по пр. Миронова")</t>
  </si>
  <si>
    <t>Расходы бюджета города Колы на реализацию инициативных проектов (Проект 6 "Ремонт входных групп и подъездов дома № 31,49 по пр. Советский")</t>
  </si>
  <si>
    <t>0420000000</t>
  </si>
  <si>
    <t xml:space="preserve">Приложение №  4 			
к пояснительной записке к отчёту об исполнении  бюджета города Колы за 9 месяцев 2023 года
			</t>
  </si>
  <si>
    <t>Отчёт о ходе выполнения муниципальных программ города Колы на 01.10.2023 года</t>
  </si>
  <si>
    <t>Исполнено на 01.10.2023</t>
  </si>
  <si>
    <t xml:space="preserve">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</si>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</sst>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Arial Cyr"/>
    </font>
    <font>
      <sz val="10"/>
      <color rgb="FFFF0000"/>
      <name val="Arial Cyr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Arial CY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44">
    <xf numFmtId="0" fontId="0" fillId="0" borderId="0" xfId="0"/>
    <xf numFmtId="49" fontId="7" fillId="5" borderId="2" xfId="8" applyNumberFormat="1" applyFont="1" applyFill="1" applyAlignment="1" applyProtection="1">
      <alignment horizontal="center" vertical="top" shrinkToFi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9" fillId="5" borderId="2" xfId="7" applyNumberFormat="1" applyFont="1" applyFill="1" applyAlignment="1" applyProtection="1">
      <alignment horizontal="left" vertical="top" wrapTex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2" xfId="9" applyNumberFormat="1" applyFont="1" applyFill="1" applyAlignment="1" applyProtection="1">
      <alignment horizontal="center" vertical="top" shrinkToFit="1"/>
    </xf>
    <xf numFmtId="49" fontId="9" fillId="5" borderId="2" xfId="8" applyNumberFormat="1" applyFont="1" applyFill="1" applyAlignment="1" applyProtection="1">
      <alignment horizontal="center" vertical="top" shrinkToFit="1"/>
    </xf>
    <xf numFmtId="164" fontId="7" fillId="5" borderId="2" xfId="9" applyNumberFormat="1" applyFont="1" applyFill="1" applyAlignment="1" applyProtection="1">
      <alignment horizontal="center" vertical="top" shrinkToFit="1"/>
    </xf>
    <xf numFmtId="164" fontId="10" fillId="5" borderId="2" xfId="9" applyNumberFormat="1" applyFont="1" applyFill="1" applyAlignment="1" applyProtection="1">
      <alignment horizontal="center" vertical="top" shrinkToFit="1"/>
    </xf>
    <xf numFmtId="0" fontId="9" fillId="5" borderId="2" xfId="7" applyNumberFormat="1" applyFont="1" applyFill="1" applyProtection="1">
      <alignment vertical="top" wrapText="1"/>
    </xf>
    <xf numFmtId="1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9" fillId="5" borderId="2" xfId="9" applyNumberFormat="1" applyFont="1" applyFill="1" applyAlignment="1" applyProtection="1">
      <alignment horizontal="center" vertical="top" shrinkToFit="1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9" fillId="5" borderId="4" xfId="9" applyNumberFormat="1" applyFont="1" applyFill="1" applyBorder="1" applyAlignment="1" applyProtection="1">
      <alignment horizontal="center" vertical="top" shrinkToFit="1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164" fontId="9" fillId="5" borderId="1" xfId="1" applyNumberFormat="1" applyFont="1" applyFill="1" applyAlignment="1" applyProtection="1">
      <alignment horizontal="center" wrapText="1"/>
    </xf>
    <xf numFmtId="164" fontId="9" fillId="5" borderId="1" xfId="2" applyNumberFormat="1" applyFont="1" applyFill="1" applyAlignment="1" applyProtection="1">
      <alignment horizontal="center"/>
    </xf>
    <xf numFmtId="164" fontId="9" fillId="5" borderId="8" xfId="6" applyNumberFormat="1" applyFont="1" applyFill="1" applyBorder="1" applyAlignment="1" applyProtection="1">
      <alignment horizontal="center" vertical="center" wrapText="1"/>
    </xf>
    <xf numFmtId="164" fontId="11" fillId="5" borderId="2" xfId="9" applyNumberFormat="1" applyFont="1" applyFill="1" applyAlignment="1" applyProtection="1">
      <alignment horizontal="center" vertical="top" shrinkToFit="1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7" fillId="5" borderId="5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26" fillId="5" borderId="2" xfId="9" applyNumberFormat="1" applyFont="1" applyFill="1" applyAlignment="1" applyProtection="1">
      <alignment horizontal="center" vertical="top" shrinkToFit="1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7" fillId="5" borderId="7" xfId="9" applyNumberFormat="1" applyFont="1" applyFill="1" applyBorder="1" applyAlignment="1" applyProtection="1">
      <alignment horizontal="center" vertical="top" shrinkToFit="1"/>
    </xf>
    <xf numFmtId="164" fontId="27" fillId="5" borderId="3" xfId="9" applyNumberFormat="1" applyFont="1" applyFill="1" applyBorder="1" applyAlignment="1" applyProtection="1">
      <alignment horizontal="center" vertical="top" shrinkToFit="1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10" fillId="5" borderId="6" xfId="9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2" fillId="5" borderId="1" xfId="3" applyNumberFormat="1" applyFill="1" applyProtection="1">
      <alignment horizontal="center" wrapText="1"/>
    </xf>
    <xf numFmtId="164" fontId="2" fillId="5" borderId="1" xfId="4" applyNumberFormat="1" applyFill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1" fillId="5" borderId="2" xfId="7" applyNumberFormat="1" applyFont="1" applyFill="1" applyAlignment="1" applyProtection="1">
      <alignment horizontal="left" vertical="top" wrapTex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0" fillId="5" borderId="2" xfId="7" applyNumberFormat="1" applyFont="1" applyFill="1" applyAlignment="1" applyProtection="1">
      <alignment horizontal="left" vertical="top" wrapTex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26" fillId="5" borderId="6" xfId="10" applyNumberFormat="1" applyFont="1" applyFill="1" applyBorder="1" applyAlignment="1" applyProtection="1">
      <alignment horizontal="center" vertical="top" shrinkToFi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3" fillId="5" borderId="4" xfId="9" applyNumberFormat="1" applyFill="1" applyBorder="1" applyProtection="1">
      <alignment horizontal="right" vertical="top" shrinkToFit="1"/>
    </xf>
    <xf numFmtId="164" fontId="8" fillId="5" borderId="3" xfId="0" applyNumberFormat="1" applyFont="1" applyFill="1" applyBorder="1" applyAlignment="1" applyProtection="1">
      <alignment horizontal="left"/>
      <protection locked="0"/>
    </xf>
    <xf numFmtId="49" fontId="10" fillId="5" borderId="3" xfId="8" applyNumberFormat="1" applyFont="1" applyFill="1" applyBorder="1" applyAlignment="1" applyProtection="1">
      <alignment horizontal="center" vertical="top" shrinkToFit="1"/>
    </xf>
    <xf numFmtId="164" fontId="7" fillId="5" borderId="2" xfId="7" applyNumberFormat="1" applyFont="1" applyFill="1" applyAlignment="1" applyProtection="1">
      <alignment horizontal="left" vertical="top" wrapText="1"/>
    </xf>
    <xf numFmtId="164" fontId="21" fillId="5" borderId="2" xfId="8" applyNumberFormat="1" applyFont="1" applyFill="1" applyAlignment="1" applyProtection="1">
      <alignment horizontal="center" vertical="top" shrinkToFit="1"/>
    </xf>
    <xf numFmtId="164" fontId="23" fillId="5" borderId="0" xfId="0" applyNumberFormat="1" applyFont="1" applyFill="1" applyAlignment="1" applyProtection="1">
      <alignment horizontal="center"/>
      <protection locked="0"/>
    </xf>
    <xf numFmtId="164" fontId="21" fillId="5" borderId="2" xfId="9" applyNumberFormat="1" applyFont="1" applyFill="1" applyAlignment="1" applyProtection="1">
      <alignment horizontal="center" vertical="top" shrinkToFit="1"/>
    </xf>
    <xf numFmtId="164" fontId="29" fillId="5" borderId="2" xfId="9" applyNumberFormat="1" applyFont="1" applyFill="1" applyProtection="1">
      <alignment horizontal="right" vertical="top" shrinkToFit="1"/>
    </xf>
    <xf numFmtId="164" fontId="29" fillId="5" borderId="2" xfId="10" applyNumberFormat="1" applyFont="1" applyFill="1" applyProtection="1">
      <alignment horizontal="right" vertical="top" shrinkToFit="1"/>
    </xf>
    <xf numFmtId="164" fontId="25" fillId="5" borderId="1" xfId="2" applyNumberFormat="1" applyFont="1" applyFill="1" applyProtection="1"/>
    <xf numFmtId="164" fontId="30" fillId="5" borderId="0" xfId="0" applyNumberFormat="1" applyFont="1" applyFill="1" applyProtection="1">
      <protection locked="0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7" fillId="5" borderId="3" xfId="8" applyNumberFormat="1" applyFont="1" applyFill="1" applyBorder="1" applyAlignment="1" applyProtection="1">
      <alignment horizontal="center" vertical="top" shrinkToFit="1"/>
    </xf>
    <xf numFmtId="164" fontId="7" fillId="5" borderId="3" xfId="7" applyNumberFormat="1" applyFont="1" applyFill="1" applyBorder="1" applyAlignment="1" applyProtection="1">
      <alignment horizontal="left" vertical="top" wrapText="1"/>
    </xf>
    <xf numFmtId="164" fontId="7" fillId="5" borderId="7" xfId="8" applyNumberFormat="1" applyFont="1" applyFill="1" applyBorder="1" applyAlignment="1" applyProtection="1">
      <alignment horizontal="center" vertical="top" shrinkToFit="1"/>
    </xf>
    <xf numFmtId="164" fontId="7" fillId="5" borderId="7" xfId="7" applyNumberFormat="1" applyFont="1" applyFill="1" applyBorder="1" applyAlignment="1" applyProtection="1">
      <alignment horizontal="left" vertical="top" wrapText="1"/>
    </xf>
    <xf numFmtId="164" fontId="27" fillId="5" borderId="3" xfId="8" applyNumberFormat="1" applyFont="1" applyFill="1" applyBorder="1" applyAlignment="1" applyProtection="1">
      <alignment horizontal="center" vertical="top" shrinkToFit="1"/>
    </xf>
    <xf numFmtId="164" fontId="28" fillId="5" borderId="6" xfId="10" applyNumberFormat="1" applyFont="1" applyFill="1" applyBorder="1" applyAlignment="1" applyProtection="1">
      <alignment horizontal="center" vertical="top" shrinkToFit="1"/>
    </xf>
    <xf numFmtId="164" fontId="24" fillId="5" borderId="1" xfId="2" applyNumberFormat="1" applyFont="1" applyFill="1" applyProtection="1"/>
    <xf numFmtId="164" fontId="21" fillId="5" borderId="3" xfId="8" applyNumberFormat="1" applyFont="1" applyFill="1" applyBorder="1" applyAlignment="1" applyProtection="1">
      <alignment horizontal="center" vertical="top" shrinkToFit="1"/>
    </xf>
    <xf numFmtId="164" fontId="21" fillId="5" borderId="3" xfId="7" applyNumberFormat="1" applyFont="1" applyFill="1" applyBorder="1" applyAlignment="1" applyProtection="1">
      <alignment horizontal="left" vertical="top" wrapText="1"/>
    </xf>
    <xf numFmtId="164" fontId="23" fillId="5" borderId="3" xfId="0" applyNumberFormat="1" applyFont="1" applyFill="1" applyBorder="1" applyAlignment="1" applyProtection="1">
      <alignment horizontal="center"/>
      <protection locked="0"/>
    </xf>
    <xf numFmtId="164" fontId="22" fillId="5" borderId="6" xfId="10" applyNumberFormat="1" applyFont="1" applyFill="1" applyBorder="1" applyAlignment="1" applyProtection="1">
      <alignment horizontal="center" vertical="top" shrinkToFit="1"/>
    </xf>
    <xf numFmtId="49" fontId="9" fillId="5" borderId="3" xfId="8" applyNumberFormat="1" applyFont="1" applyFill="1" applyBorder="1" applyAlignment="1" applyProtection="1">
      <alignment horizontal="center" vertical="top" shrinkToFit="1"/>
    </xf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10" fillId="5" borderId="6" xfId="8" applyNumberFormat="1" applyFont="1" applyFill="1" applyBorder="1" applyAlignment="1" applyProtection="1">
      <alignment horizontal="center" vertical="top" shrinkToFit="1"/>
    </xf>
    <xf numFmtId="164" fontId="10" fillId="5" borderId="6" xfId="7" applyNumberFormat="1" applyFont="1" applyFill="1" applyBorder="1" applyAlignment="1" applyProtection="1">
      <alignment horizontal="left" vertical="top" wrapText="1"/>
    </xf>
    <xf numFmtId="164" fontId="17" fillId="5" borderId="2" xfId="9" applyNumberFormat="1" applyFont="1" applyFill="1" applyProtection="1">
      <alignment horizontal="right" vertical="top" shrinkToFit="1"/>
    </xf>
    <xf numFmtId="164" fontId="17" fillId="5" borderId="2" xfId="10" applyNumberFormat="1" applyFont="1" applyFill="1" applyProtection="1">
      <alignment horizontal="right" vertical="top" shrinkToFit="1"/>
    </xf>
    <xf numFmtId="164" fontId="18" fillId="5" borderId="1" xfId="2" applyNumberFormat="1" applyFont="1" applyFill="1" applyProtection="1"/>
    <xf numFmtId="164" fontId="19" fillId="5" borderId="0" xfId="0" applyNumberFormat="1" applyFont="1" applyFill="1" applyProtection="1">
      <protection locked="0"/>
    </xf>
    <xf numFmtId="164" fontId="9" fillId="5" borderId="8" xfId="8" applyNumberFormat="1" applyFont="1" applyFill="1" applyBorder="1" applyAlignment="1" applyProtection="1">
      <alignment horizontal="center" vertical="top" shrinkToFit="1"/>
    </xf>
    <xf numFmtId="164" fontId="9" fillId="5" borderId="8" xfId="7" applyNumberFormat="1" applyFont="1" applyFill="1" applyBorder="1" applyAlignment="1" applyProtection="1">
      <alignment horizontal="left" vertical="top" wrapText="1"/>
    </xf>
    <xf numFmtId="164" fontId="9" fillId="5" borderId="8" xfId="9" applyNumberFormat="1" applyFont="1" applyFill="1" applyBorder="1" applyAlignment="1" applyProtection="1">
      <alignment horizontal="center" vertical="top" shrinkToFit="1"/>
    </xf>
    <xf numFmtId="49" fontId="9" fillId="5" borderId="6" xfId="8" applyNumberFormat="1" applyFont="1" applyFill="1" applyBorder="1" applyAlignment="1" applyProtection="1">
      <alignment horizontal="center" vertical="top" shrinkToFit="1"/>
    </xf>
    <xf numFmtId="49" fontId="11" fillId="5" borderId="2" xfId="8" applyNumberFormat="1" applyFont="1" applyFill="1" applyAlignment="1" applyProtection="1">
      <alignment horizontal="center" vertical="top" shrinkToFit="1"/>
    </xf>
    <xf numFmtId="164" fontId="9" fillId="5" borderId="1" xfId="2" applyNumberFormat="1" applyFont="1" applyFill="1" applyAlignment="1" applyProtection="1">
      <alignment horizontal="left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11" fillId="6" borderId="6" xfId="8" applyNumberFormat="1" applyFont="1" applyFill="1" applyBorder="1" applyAlignment="1" applyProtection="1">
      <alignment horizontal="center" vertical="top" shrinkToFit="1"/>
    </xf>
    <xf numFmtId="164" fontId="11" fillId="6" borderId="6" xfId="7" applyNumberFormat="1" applyFont="1" applyFill="1" applyBorder="1" applyAlignment="1" applyProtection="1">
      <alignment horizontal="left" vertical="top" wrapText="1"/>
    </xf>
    <xf numFmtId="164" fontId="12" fillId="6" borderId="1" xfId="0" applyNumberFormat="1" applyFont="1" applyFill="1" applyBorder="1" applyAlignment="1" applyProtection="1">
      <alignment horizontal="center"/>
      <protection locked="0"/>
    </xf>
    <xf numFmtId="164" fontId="11" fillId="6" borderId="6" xfId="9" applyNumberFormat="1" applyFont="1" applyFill="1" applyBorder="1" applyAlignment="1" applyProtection="1">
      <alignment horizontal="center" vertical="top" shrinkToFit="1"/>
    </xf>
    <xf numFmtId="164" fontId="11" fillId="6" borderId="6" xfId="10" applyNumberFormat="1" applyFont="1" applyFill="1" applyBorder="1" applyAlignment="1" applyProtection="1">
      <alignment horizontal="center" vertical="top" shrinkToFit="1"/>
    </xf>
    <xf numFmtId="164" fontId="11" fillId="6" borderId="2" xfId="8" applyNumberFormat="1" applyFont="1" applyFill="1" applyAlignment="1" applyProtection="1">
      <alignment horizontal="center" vertical="top" shrinkToFit="1"/>
    </xf>
    <xf numFmtId="164" fontId="11" fillId="6" borderId="2" xfId="7" applyNumberFormat="1" applyFont="1" applyFill="1" applyAlignment="1" applyProtection="1">
      <alignment horizontal="left" vertical="top" wrapText="1"/>
    </xf>
    <xf numFmtId="164" fontId="12" fillId="6" borderId="0" xfId="0" applyNumberFormat="1" applyFont="1" applyFill="1" applyAlignment="1" applyProtection="1">
      <alignment horizontal="center"/>
      <protection locked="0"/>
    </xf>
    <xf numFmtId="164" fontId="11" fillId="6" borderId="2" xfId="9" applyNumberFormat="1" applyFont="1" applyFill="1" applyAlignment="1" applyProtection="1">
      <alignment horizontal="center" vertical="top" shrinkToFit="1"/>
    </xf>
    <xf numFmtId="164" fontId="26" fillId="6" borderId="2" xfId="9" applyNumberFormat="1" applyFont="1" applyFill="1" applyAlignment="1" applyProtection="1">
      <alignment horizontal="center" vertical="top" shrinkToFit="1"/>
    </xf>
    <xf numFmtId="164" fontId="11" fillId="6" borderId="3" xfId="8" applyNumberFormat="1" applyFont="1" applyFill="1" applyBorder="1" applyAlignment="1" applyProtection="1">
      <alignment horizontal="center" vertical="top" shrinkToFit="1"/>
    </xf>
    <xf numFmtId="164" fontId="11" fillId="6" borderId="3" xfId="7" applyNumberFormat="1" applyFont="1" applyFill="1" applyBorder="1" applyAlignment="1" applyProtection="1">
      <alignment horizontal="left" vertical="top" wrapText="1"/>
    </xf>
    <xf numFmtId="164" fontId="12" fillId="6" borderId="3" xfId="0" applyNumberFormat="1" applyFont="1" applyFill="1" applyBorder="1" applyAlignment="1" applyProtection="1">
      <alignment horizontal="center"/>
      <protection locked="0"/>
    </xf>
    <xf numFmtId="164" fontId="11" fillId="6" borderId="3" xfId="9" applyNumberFormat="1" applyFont="1" applyFill="1" applyBorder="1" applyAlignment="1" applyProtection="1">
      <alignment horizontal="center" vertical="top" shrinkToFit="1"/>
    </xf>
    <xf numFmtId="49" fontId="11" fillId="6" borderId="3" xfId="8" applyNumberFormat="1" applyFont="1" applyFill="1" applyBorder="1" applyAlignment="1" applyProtection="1">
      <alignment horizontal="center" vertical="top" shrinkToFit="1"/>
    </xf>
    <xf numFmtId="1" fontId="11" fillId="6" borderId="5" xfId="8" applyNumberFormat="1" applyFont="1" applyFill="1" applyBorder="1" applyAlignment="1" applyProtection="1">
      <alignment horizontal="center" vertical="top" shrinkToFit="1"/>
    </xf>
    <xf numFmtId="164" fontId="11" fillId="6" borderId="5" xfId="7" applyNumberFormat="1" applyFont="1" applyFill="1" applyBorder="1" applyAlignment="1" applyProtection="1">
      <alignment horizontal="left" vertical="top" wrapText="1"/>
    </xf>
    <xf numFmtId="164" fontId="11" fillId="6" borderId="5" xfId="8" applyNumberFormat="1" applyFont="1" applyFill="1" applyBorder="1" applyAlignment="1" applyProtection="1">
      <alignment horizontal="center" vertical="top" shrinkToFit="1"/>
    </xf>
    <xf numFmtId="164" fontId="11" fillId="6" borderId="5" xfId="9" applyNumberFormat="1" applyFont="1" applyFill="1" applyBorder="1" applyAlignment="1" applyProtection="1">
      <alignment horizontal="center" vertical="top" shrinkToFit="1"/>
    </xf>
    <xf numFmtId="164" fontId="9" fillId="5" borderId="1" xfId="1" applyNumberFormat="1" applyFont="1" applyFill="1" applyAlignment="1" applyProtection="1">
      <alignment horizontal="center" wrapText="1"/>
    </xf>
    <xf numFmtId="164" fontId="9" fillId="5" borderId="1" xfId="1" applyNumberFormat="1" applyFont="1" applyFill="1" applyAlignment="1">
      <alignment horizontal="center" wrapText="1"/>
    </xf>
    <xf numFmtId="164" fontId="20" fillId="5" borderId="1" xfId="3" applyNumberFormat="1" applyFont="1" applyFill="1" applyProtection="1">
      <alignment horizontal="center" wrapText="1"/>
    </xf>
    <xf numFmtId="164" fontId="20" fillId="5" borderId="1" xfId="3" applyNumberFormat="1" applyFont="1" applyFill="1">
      <alignment horizontal="center" wrapText="1"/>
    </xf>
    <xf numFmtId="164" fontId="2" fillId="5" borderId="1" xfId="4" applyNumberFormat="1" applyFill="1" applyProtection="1">
      <alignment horizontal="center"/>
    </xf>
    <xf numFmtId="164" fontId="2" fillId="5" borderId="1" xfId="4" applyNumberFormat="1" applyFill="1">
      <alignment horizontal="center"/>
    </xf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9" fillId="5" borderId="1" xfId="2" applyNumberFormat="1" applyFont="1" applyFill="1" applyAlignment="1" applyProtection="1">
      <alignment horizontal="right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186"/>
  <sheetViews>
    <sheetView showGridLines="0" tabSelected="1" topLeftCell="B133" zoomScale="90" zoomScaleNormal="90" zoomScaleSheetLayoutView="100" workbookViewId="0">
      <selection activeCell="P70" sqref="P70:AH70"/>
    </sheetView>
  </sheetViews>
  <sheetFormatPr defaultRowHeight="15" outlineLevelRow="3" x14ac:dyDescent="0.25"/>
  <cols>
    <col min="1" max="1" width="0" style="36" hidden="1" customWidth="1"/>
    <col min="2" max="2" width="20.85546875" style="5" customWidth="1"/>
    <col min="3" max="3" width="41.85546875" style="106" customWidth="1"/>
    <col min="4" max="5" width="0" style="5" hidden="1" customWidth="1"/>
    <col min="6" max="6" width="10.7109375" style="5" hidden="1" customWidth="1"/>
    <col min="7" max="15" width="0" style="5" hidden="1" customWidth="1"/>
    <col min="16" max="16" width="18.42578125" style="5" customWidth="1"/>
    <col min="17" max="24" width="0" style="5" hidden="1" customWidth="1"/>
    <col min="25" max="25" width="11.7109375" style="5" hidden="1" customWidth="1"/>
    <col min="26" max="31" width="0" style="5" hidden="1" customWidth="1"/>
    <col min="32" max="32" width="18.7109375" style="5" customWidth="1"/>
    <col min="33" max="33" width="0" style="5" hidden="1" customWidth="1"/>
    <col min="34" max="34" width="18.28515625" style="5" customWidth="1"/>
    <col min="35" max="37" width="0" style="5" hidden="1" customWidth="1"/>
    <col min="38" max="38" width="11.7109375" style="5" hidden="1" customWidth="1"/>
    <col min="39" max="39" width="14.7109375" style="5" hidden="1" customWidth="1"/>
    <col min="40" max="40" width="14.7109375" style="5" customWidth="1"/>
    <col min="41" max="42" width="11.7109375" style="36" hidden="1" customWidth="1"/>
    <col min="43" max="43" width="0" style="36" hidden="1" customWidth="1"/>
    <col min="44" max="44" width="9.140625" style="36" hidden="1" customWidth="1"/>
    <col min="45" max="16384" width="9.140625" style="36"/>
  </cols>
  <sheetData>
    <row r="1" spans="2:44" ht="71.25" customHeight="1" x14ac:dyDescent="0.25"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7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37" t="s">
        <v>330</v>
      </c>
      <c r="AI1" s="137"/>
      <c r="AJ1" s="137"/>
      <c r="AK1" s="137"/>
      <c r="AL1" s="137"/>
      <c r="AM1" s="137"/>
      <c r="AN1" s="137"/>
      <c r="AO1" s="35"/>
      <c r="AP1" s="35"/>
      <c r="AQ1" s="35"/>
      <c r="AR1" s="35"/>
    </row>
    <row r="2" spans="2:44" x14ac:dyDescent="0.25">
      <c r="C2" s="129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7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35"/>
      <c r="AP2" s="35"/>
      <c r="AQ2" s="35"/>
      <c r="AR2" s="35"/>
    </row>
    <row r="3" spans="2:44" ht="15.75" x14ac:dyDescent="0.25">
      <c r="C3" s="131" t="s">
        <v>331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37"/>
      <c r="AQ3" s="38"/>
      <c r="AR3" s="35"/>
    </row>
    <row r="4" spans="2:44" ht="15.75" x14ac:dyDescent="0.25">
      <c r="C4" s="133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38"/>
      <c r="AQ4" s="38"/>
      <c r="AR4" s="35"/>
    </row>
    <row r="5" spans="2:44" x14ac:dyDescent="0.25">
      <c r="C5" s="135" t="s">
        <v>176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35"/>
    </row>
    <row r="6" spans="2:44" x14ac:dyDescent="0.25">
      <c r="B6" s="138" t="s">
        <v>174</v>
      </c>
      <c r="C6" s="138" t="s">
        <v>0</v>
      </c>
      <c r="D6" s="138" t="s">
        <v>1</v>
      </c>
      <c r="E6" s="138" t="s">
        <v>1</v>
      </c>
      <c r="F6" s="39"/>
      <c r="G6" s="138" t="s">
        <v>1</v>
      </c>
      <c r="H6" s="138" t="s">
        <v>1</v>
      </c>
      <c r="I6" s="138" t="s">
        <v>1</v>
      </c>
      <c r="J6" s="138" t="s">
        <v>1</v>
      </c>
      <c r="K6" s="138" t="s">
        <v>1</v>
      </c>
      <c r="L6" s="138" t="s">
        <v>1</v>
      </c>
      <c r="M6" s="138" t="s">
        <v>1</v>
      </c>
      <c r="N6" s="138" t="s">
        <v>1</v>
      </c>
      <c r="O6" s="138" t="s">
        <v>1</v>
      </c>
      <c r="P6" s="138" t="s">
        <v>243</v>
      </c>
      <c r="Q6" s="138" t="s">
        <v>1</v>
      </c>
      <c r="R6" s="138" t="s">
        <v>1</v>
      </c>
      <c r="S6" s="138" t="s">
        <v>1</v>
      </c>
      <c r="T6" s="138" t="s">
        <v>1</v>
      </c>
      <c r="U6" s="138" t="s">
        <v>1</v>
      </c>
      <c r="V6" s="138" t="s">
        <v>1</v>
      </c>
      <c r="W6" s="138" t="s">
        <v>1</v>
      </c>
      <c r="X6" s="138" t="s">
        <v>1</v>
      </c>
      <c r="Y6" s="138" t="s">
        <v>2</v>
      </c>
      <c r="Z6" s="138" t="s">
        <v>1</v>
      </c>
      <c r="AA6" s="34" t="s">
        <v>1</v>
      </c>
      <c r="AB6" s="138" t="s">
        <v>1</v>
      </c>
      <c r="AC6" s="138" t="s">
        <v>1</v>
      </c>
      <c r="AD6" s="138" t="s">
        <v>1</v>
      </c>
      <c r="AE6" s="138" t="s">
        <v>1</v>
      </c>
      <c r="AF6" s="138" t="s">
        <v>3</v>
      </c>
      <c r="AG6" s="34" t="s">
        <v>1</v>
      </c>
      <c r="AH6" s="138" t="s">
        <v>332</v>
      </c>
      <c r="AI6" s="138" t="s">
        <v>1</v>
      </c>
      <c r="AJ6" s="138" t="s">
        <v>1</v>
      </c>
      <c r="AK6" s="34" t="s">
        <v>1</v>
      </c>
      <c r="AL6" s="138" t="s">
        <v>4</v>
      </c>
      <c r="AM6" s="138" t="s">
        <v>5</v>
      </c>
      <c r="AN6" s="138" t="s">
        <v>175</v>
      </c>
      <c r="AO6" s="140" t="s">
        <v>6</v>
      </c>
      <c r="AP6" s="140" t="s">
        <v>7</v>
      </c>
      <c r="AQ6" s="140" t="s">
        <v>1</v>
      </c>
      <c r="AR6" s="35"/>
    </row>
    <row r="7" spans="2:44" x14ac:dyDescent="0.25">
      <c r="B7" s="139"/>
      <c r="C7" s="139"/>
      <c r="D7" s="139"/>
      <c r="E7" s="139"/>
      <c r="F7" s="40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9"/>
      <c r="AB7" s="139"/>
      <c r="AC7" s="139"/>
      <c r="AD7" s="139"/>
      <c r="AE7" s="139"/>
      <c r="AF7" s="139"/>
      <c r="AG7" s="19"/>
      <c r="AH7" s="139"/>
      <c r="AI7" s="139"/>
      <c r="AJ7" s="139"/>
      <c r="AK7" s="19"/>
      <c r="AL7" s="139"/>
      <c r="AM7" s="139"/>
      <c r="AN7" s="139"/>
      <c r="AO7" s="141"/>
      <c r="AP7" s="141"/>
      <c r="AQ7" s="141"/>
      <c r="AR7" s="35"/>
    </row>
    <row r="8" spans="2:44" ht="40.5" outlineLevel="1" x14ac:dyDescent="0.25">
      <c r="B8" s="110" t="s">
        <v>186</v>
      </c>
      <c r="C8" s="111" t="s">
        <v>12</v>
      </c>
      <c r="D8" s="110" t="s">
        <v>9</v>
      </c>
      <c r="E8" s="110" t="s">
        <v>10</v>
      </c>
      <c r="F8" s="112"/>
      <c r="G8" s="110" t="s">
        <v>9</v>
      </c>
      <c r="H8" s="110" t="s">
        <v>9</v>
      </c>
      <c r="I8" s="110"/>
      <c r="J8" s="110"/>
      <c r="K8" s="110"/>
      <c r="L8" s="110"/>
      <c r="M8" s="110"/>
      <c r="N8" s="110"/>
      <c r="O8" s="113">
        <v>0</v>
      </c>
      <c r="P8" s="113">
        <f t="shared" ref="P8:AH8" si="0">P9+P16+P31</f>
        <v>15268.2</v>
      </c>
      <c r="Q8" s="113">
        <f t="shared" si="0"/>
        <v>0</v>
      </c>
      <c r="R8" s="113">
        <f t="shared" si="0"/>
        <v>0</v>
      </c>
      <c r="S8" s="113">
        <f t="shared" si="0"/>
        <v>0</v>
      </c>
      <c r="T8" s="113">
        <f t="shared" si="0"/>
        <v>0</v>
      </c>
      <c r="U8" s="113">
        <f t="shared" si="0"/>
        <v>0</v>
      </c>
      <c r="V8" s="113">
        <f t="shared" si="0"/>
        <v>0</v>
      </c>
      <c r="W8" s="113">
        <f t="shared" si="0"/>
        <v>0</v>
      </c>
      <c r="X8" s="113">
        <f t="shared" si="0"/>
        <v>0</v>
      </c>
      <c r="Y8" s="113">
        <f t="shared" si="0"/>
        <v>136381.4</v>
      </c>
      <c r="Z8" s="113">
        <f t="shared" si="0"/>
        <v>0</v>
      </c>
      <c r="AA8" s="113">
        <f t="shared" si="0"/>
        <v>0</v>
      </c>
      <c r="AB8" s="113">
        <f t="shared" si="0"/>
        <v>0</v>
      </c>
      <c r="AC8" s="113">
        <f t="shared" si="0"/>
        <v>0</v>
      </c>
      <c r="AD8" s="113">
        <f t="shared" si="0"/>
        <v>0</v>
      </c>
      <c r="AE8" s="113">
        <f t="shared" si="0"/>
        <v>0</v>
      </c>
      <c r="AF8" s="113">
        <f t="shared" si="0"/>
        <v>10175.700000000001</v>
      </c>
      <c r="AG8" s="113">
        <f t="shared" si="0"/>
        <v>28986.174999999999</v>
      </c>
      <c r="AH8" s="113">
        <f t="shared" si="0"/>
        <v>10100.9</v>
      </c>
      <c r="AI8" s="113">
        <v>0</v>
      </c>
      <c r="AJ8" s="113">
        <v>0</v>
      </c>
      <c r="AK8" s="113">
        <v>0</v>
      </c>
      <c r="AL8" s="113">
        <v>0</v>
      </c>
      <c r="AM8" s="113">
        <v>290000</v>
      </c>
      <c r="AN8" s="114">
        <f>(AH8/P8)*100</f>
        <v>66.156455901808982</v>
      </c>
      <c r="AO8" s="42">
        <v>290000</v>
      </c>
      <c r="AP8" s="43">
        <v>0</v>
      </c>
      <c r="AQ8" s="42">
        <v>0</v>
      </c>
      <c r="AR8" s="35"/>
    </row>
    <row r="9" spans="2:44" ht="27" outlineLevel="2" x14ac:dyDescent="0.25">
      <c r="B9" s="44" t="s">
        <v>187</v>
      </c>
      <c r="C9" s="45" t="s">
        <v>13</v>
      </c>
      <c r="D9" s="44" t="s">
        <v>9</v>
      </c>
      <c r="E9" s="44" t="s">
        <v>10</v>
      </c>
      <c r="F9" s="46"/>
      <c r="G9" s="44" t="s">
        <v>9</v>
      </c>
      <c r="H9" s="44" t="s">
        <v>9</v>
      </c>
      <c r="I9" s="44"/>
      <c r="J9" s="44"/>
      <c r="K9" s="44"/>
      <c r="L9" s="44"/>
      <c r="M9" s="44"/>
      <c r="N9" s="44"/>
      <c r="O9" s="20">
        <v>0</v>
      </c>
      <c r="P9" s="20">
        <f>P10</f>
        <v>100</v>
      </c>
      <c r="Q9" s="20">
        <f t="shared" ref="Q9:AH9" si="1">Q10+Q14</f>
        <v>0</v>
      </c>
      <c r="R9" s="20">
        <f t="shared" si="1"/>
        <v>0</v>
      </c>
      <c r="S9" s="20">
        <f t="shared" si="1"/>
        <v>0</v>
      </c>
      <c r="T9" s="20">
        <f t="shared" si="1"/>
        <v>0</v>
      </c>
      <c r="U9" s="20">
        <f t="shared" si="1"/>
        <v>0</v>
      </c>
      <c r="V9" s="20">
        <f t="shared" si="1"/>
        <v>0</v>
      </c>
      <c r="W9" s="20">
        <f t="shared" si="1"/>
        <v>0</v>
      </c>
      <c r="X9" s="20">
        <f t="shared" si="1"/>
        <v>0</v>
      </c>
      <c r="Y9" s="20">
        <f t="shared" si="1"/>
        <v>71775</v>
      </c>
      <c r="Z9" s="20">
        <f t="shared" si="1"/>
        <v>0</v>
      </c>
      <c r="AA9" s="20">
        <f t="shared" si="1"/>
        <v>0</v>
      </c>
      <c r="AB9" s="20">
        <f t="shared" si="1"/>
        <v>0</v>
      </c>
      <c r="AC9" s="20">
        <f t="shared" si="1"/>
        <v>0</v>
      </c>
      <c r="AD9" s="20">
        <f t="shared" si="1"/>
        <v>0</v>
      </c>
      <c r="AE9" s="20">
        <f t="shared" si="1"/>
        <v>0</v>
      </c>
      <c r="AF9" s="20">
        <f t="shared" si="1"/>
        <v>0</v>
      </c>
      <c r="AG9" s="20">
        <f t="shared" si="1"/>
        <v>0</v>
      </c>
      <c r="AH9" s="20">
        <f t="shared" si="1"/>
        <v>0</v>
      </c>
      <c r="AI9" s="20">
        <v>0</v>
      </c>
      <c r="AJ9" s="20">
        <v>0</v>
      </c>
      <c r="AK9" s="20">
        <v>0</v>
      </c>
      <c r="AL9" s="20">
        <v>0</v>
      </c>
      <c r="AM9" s="20">
        <v>290000</v>
      </c>
      <c r="AN9" s="41">
        <f>(AH9/P9)*100</f>
        <v>0</v>
      </c>
      <c r="AO9" s="42">
        <v>290000</v>
      </c>
      <c r="AP9" s="43">
        <v>0</v>
      </c>
      <c r="AQ9" s="42">
        <v>0</v>
      </c>
      <c r="AR9" s="35"/>
    </row>
    <row r="10" spans="2:44" ht="102" outlineLevel="3" x14ac:dyDescent="0.25">
      <c r="B10" s="47" t="s">
        <v>188</v>
      </c>
      <c r="C10" s="48" t="s">
        <v>178</v>
      </c>
      <c r="D10" s="47" t="s">
        <v>9</v>
      </c>
      <c r="E10" s="47" t="s">
        <v>10</v>
      </c>
      <c r="F10" s="49"/>
      <c r="G10" s="47" t="s">
        <v>9</v>
      </c>
      <c r="H10" s="47" t="s">
        <v>9</v>
      </c>
      <c r="I10" s="47"/>
      <c r="J10" s="47"/>
      <c r="K10" s="47"/>
      <c r="L10" s="47"/>
      <c r="M10" s="47"/>
      <c r="N10" s="47"/>
      <c r="O10" s="9">
        <v>0</v>
      </c>
      <c r="P10" s="9">
        <f>P11</f>
        <v>100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175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290000</v>
      </c>
      <c r="AN10" s="41">
        <f t="shared" ref="AN10:AN84" si="2">(AH10/P10)*100</f>
        <v>0</v>
      </c>
      <c r="AO10" s="42">
        <v>290000</v>
      </c>
      <c r="AP10" s="43">
        <v>0</v>
      </c>
      <c r="AQ10" s="42">
        <v>0</v>
      </c>
      <c r="AR10" s="35"/>
    </row>
    <row r="11" spans="2:44" ht="25.5" outlineLevel="3" x14ac:dyDescent="0.25">
      <c r="B11" s="2" t="s">
        <v>11</v>
      </c>
      <c r="C11" s="4" t="s">
        <v>8</v>
      </c>
      <c r="D11" s="2" t="s">
        <v>9</v>
      </c>
      <c r="E11" s="2" t="s">
        <v>10</v>
      </c>
      <c r="G11" s="2" t="s">
        <v>9</v>
      </c>
      <c r="H11" s="2" t="s">
        <v>9</v>
      </c>
      <c r="I11" s="2"/>
      <c r="J11" s="2"/>
      <c r="K11" s="2"/>
      <c r="L11" s="2"/>
      <c r="M11" s="2"/>
      <c r="N11" s="2"/>
      <c r="O11" s="6">
        <v>0</v>
      </c>
      <c r="P11" s="6">
        <v>100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175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290000</v>
      </c>
      <c r="AN11" s="41">
        <f t="shared" si="2"/>
        <v>0</v>
      </c>
      <c r="AO11" s="42"/>
      <c r="AP11" s="43"/>
      <c r="AQ11" s="42"/>
      <c r="AR11" s="35"/>
    </row>
    <row r="12" spans="2:44" ht="38.25" hidden="1" x14ac:dyDescent="0.25">
      <c r="B12" s="2" t="s">
        <v>15</v>
      </c>
      <c r="C12" s="4" t="s">
        <v>14</v>
      </c>
      <c r="D12" s="2" t="s">
        <v>9</v>
      </c>
      <c r="E12" s="2" t="s">
        <v>10</v>
      </c>
      <c r="G12" s="2" t="s">
        <v>9</v>
      </c>
      <c r="H12" s="2" t="s">
        <v>9</v>
      </c>
      <c r="I12" s="2"/>
      <c r="J12" s="2"/>
      <c r="K12" s="2"/>
      <c r="L12" s="2"/>
      <c r="M12" s="2"/>
      <c r="N12" s="2"/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175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110000</v>
      </c>
      <c r="AN12" s="41"/>
      <c r="AO12" s="42">
        <v>110000</v>
      </c>
      <c r="AP12" s="43">
        <v>0</v>
      </c>
      <c r="AQ12" s="42">
        <v>0</v>
      </c>
      <c r="AR12" s="35"/>
    </row>
    <row r="13" spans="2:44" ht="51" hidden="1" x14ac:dyDescent="0.25">
      <c r="B13" s="2" t="s">
        <v>17</v>
      </c>
      <c r="C13" s="4" t="s">
        <v>16</v>
      </c>
      <c r="D13" s="2" t="s">
        <v>9</v>
      </c>
      <c r="E13" s="2" t="s">
        <v>10</v>
      </c>
      <c r="G13" s="2" t="s">
        <v>9</v>
      </c>
      <c r="H13" s="2" t="s">
        <v>9</v>
      </c>
      <c r="I13" s="2"/>
      <c r="J13" s="2"/>
      <c r="K13" s="2"/>
      <c r="L13" s="2"/>
      <c r="M13" s="2"/>
      <c r="N13" s="2"/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41"/>
      <c r="AO13" s="42">
        <v>0</v>
      </c>
      <c r="AP13" s="43">
        <v>0</v>
      </c>
      <c r="AQ13" s="42">
        <v>0</v>
      </c>
      <c r="AR13" s="35"/>
    </row>
    <row r="14" spans="2:44" s="57" customFormat="1" ht="38.25" hidden="1" outlineLevel="3" x14ac:dyDescent="0.25">
      <c r="B14" s="50" t="s">
        <v>19</v>
      </c>
      <c r="C14" s="51" t="s">
        <v>222</v>
      </c>
      <c r="D14" s="50" t="s">
        <v>9</v>
      </c>
      <c r="E14" s="50" t="s">
        <v>10</v>
      </c>
      <c r="F14" s="52"/>
      <c r="G14" s="50" t="s">
        <v>9</v>
      </c>
      <c r="H14" s="50" t="s">
        <v>9</v>
      </c>
      <c r="I14" s="50"/>
      <c r="J14" s="50"/>
      <c r="K14" s="50"/>
      <c r="L14" s="50"/>
      <c r="M14" s="50"/>
      <c r="N14" s="50"/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71600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71600</v>
      </c>
      <c r="AN14" s="41"/>
      <c r="AO14" s="53">
        <v>71600</v>
      </c>
      <c r="AP14" s="54">
        <v>0</v>
      </c>
      <c r="AQ14" s="55">
        <v>0</v>
      </c>
      <c r="AR14" s="56"/>
    </row>
    <row r="15" spans="2:44" ht="25.5" hidden="1" outlineLevel="3" x14ac:dyDescent="0.25">
      <c r="B15" s="58" t="s">
        <v>19</v>
      </c>
      <c r="C15" s="59" t="s">
        <v>18</v>
      </c>
      <c r="D15" s="58" t="s">
        <v>9</v>
      </c>
      <c r="E15" s="58" t="s">
        <v>10</v>
      </c>
      <c r="F15" s="39"/>
      <c r="G15" s="58" t="s">
        <v>9</v>
      </c>
      <c r="H15" s="58" t="s">
        <v>9</v>
      </c>
      <c r="I15" s="58"/>
      <c r="J15" s="58"/>
      <c r="K15" s="58"/>
      <c r="L15" s="58"/>
      <c r="M15" s="58"/>
      <c r="N15" s="58"/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71600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71600</v>
      </c>
      <c r="AN15" s="41"/>
      <c r="AO15" s="42"/>
      <c r="AP15" s="43"/>
      <c r="AQ15" s="42"/>
      <c r="AR15" s="35"/>
    </row>
    <row r="16" spans="2:44" outlineLevel="2" collapsed="1" x14ac:dyDescent="0.25">
      <c r="B16" s="58" t="s">
        <v>189</v>
      </c>
      <c r="C16" s="45" t="s">
        <v>21</v>
      </c>
      <c r="D16" s="44" t="s">
        <v>9</v>
      </c>
      <c r="E16" s="44" t="s">
        <v>10</v>
      </c>
      <c r="F16" s="46"/>
      <c r="G16" s="44" t="s">
        <v>9</v>
      </c>
      <c r="H16" s="44" t="s">
        <v>9</v>
      </c>
      <c r="I16" s="44"/>
      <c r="J16" s="44"/>
      <c r="K16" s="44"/>
      <c r="L16" s="44"/>
      <c r="M16" s="44"/>
      <c r="N16" s="44"/>
      <c r="O16" s="20">
        <v>0</v>
      </c>
      <c r="P16" s="20">
        <f>P17+P20+P27</f>
        <v>15138.2</v>
      </c>
      <c r="Q16" s="20">
        <f t="shared" ref="Q16:AG16" si="3">Q17+Q20+Q27</f>
        <v>0</v>
      </c>
      <c r="R16" s="20">
        <f t="shared" si="3"/>
        <v>0</v>
      </c>
      <c r="S16" s="20">
        <f t="shared" si="3"/>
        <v>0</v>
      </c>
      <c r="T16" s="20">
        <f t="shared" si="3"/>
        <v>0</v>
      </c>
      <c r="U16" s="20">
        <f t="shared" si="3"/>
        <v>0</v>
      </c>
      <c r="V16" s="20">
        <f t="shared" si="3"/>
        <v>0</v>
      </c>
      <c r="W16" s="20">
        <f t="shared" si="3"/>
        <v>0</v>
      </c>
      <c r="X16" s="20">
        <f t="shared" si="3"/>
        <v>0</v>
      </c>
      <c r="Y16" s="20">
        <f t="shared" si="3"/>
        <v>64295</v>
      </c>
      <c r="Z16" s="20">
        <f t="shared" si="3"/>
        <v>0</v>
      </c>
      <c r="AA16" s="20">
        <f t="shared" si="3"/>
        <v>0</v>
      </c>
      <c r="AB16" s="20">
        <f t="shared" si="3"/>
        <v>0</v>
      </c>
      <c r="AC16" s="20">
        <f t="shared" si="3"/>
        <v>0</v>
      </c>
      <c r="AD16" s="20">
        <f t="shared" si="3"/>
        <v>0</v>
      </c>
      <c r="AE16" s="20">
        <f t="shared" si="3"/>
        <v>0</v>
      </c>
      <c r="AF16" s="20">
        <f t="shared" si="3"/>
        <v>10175.700000000001</v>
      </c>
      <c r="AG16" s="20">
        <f t="shared" si="3"/>
        <v>28986.174999999999</v>
      </c>
      <c r="AH16" s="20">
        <f>AH17+AH20+AH27</f>
        <v>10100.9</v>
      </c>
      <c r="AI16" s="20">
        <v>0</v>
      </c>
      <c r="AJ16" s="20">
        <v>0</v>
      </c>
      <c r="AK16" s="20">
        <v>8507</v>
      </c>
      <c r="AL16" s="20">
        <v>5000</v>
      </c>
      <c r="AM16" s="20">
        <v>1059793</v>
      </c>
      <c r="AN16" s="41">
        <f t="shared" si="2"/>
        <v>66.724577558758639</v>
      </c>
      <c r="AO16" s="42">
        <v>1064793</v>
      </c>
      <c r="AP16" s="43">
        <v>7.926022547284077E-3</v>
      </c>
      <c r="AQ16" s="42">
        <v>0</v>
      </c>
      <c r="AR16" s="35"/>
    </row>
    <row r="17" spans="2:44" s="57" customFormat="1" outlineLevel="3" x14ac:dyDescent="0.25">
      <c r="B17" s="47" t="s">
        <v>191</v>
      </c>
      <c r="C17" s="48" t="s">
        <v>223</v>
      </c>
      <c r="D17" s="47" t="s">
        <v>9</v>
      </c>
      <c r="E17" s="47" t="s">
        <v>10</v>
      </c>
      <c r="F17" s="49"/>
      <c r="G17" s="47" t="s">
        <v>9</v>
      </c>
      <c r="H17" s="47" t="s">
        <v>9</v>
      </c>
      <c r="I17" s="47"/>
      <c r="J17" s="47"/>
      <c r="K17" s="47"/>
      <c r="L17" s="47"/>
      <c r="M17" s="47"/>
      <c r="N17" s="47"/>
      <c r="O17" s="9">
        <v>0</v>
      </c>
      <c r="P17" s="9">
        <f>P18+P19</f>
        <v>715</v>
      </c>
      <c r="Q17" s="9">
        <f t="shared" ref="Q17:AG17" si="4">Q18+Q19</f>
        <v>0</v>
      </c>
      <c r="R17" s="9">
        <f t="shared" si="4"/>
        <v>0</v>
      </c>
      <c r="S17" s="9">
        <f t="shared" si="4"/>
        <v>0</v>
      </c>
      <c r="T17" s="9">
        <f t="shared" si="4"/>
        <v>0</v>
      </c>
      <c r="U17" s="9">
        <f t="shared" si="4"/>
        <v>0</v>
      </c>
      <c r="V17" s="9">
        <f t="shared" si="4"/>
        <v>0</v>
      </c>
      <c r="W17" s="9">
        <f t="shared" si="4"/>
        <v>0</v>
      </c>
      <c r="X17" s="9">
        <f t="shared" si="4"/>
        <v>0</v>
      </c>
      <c r="Y17" s="9">
        <f t="shared" si="4"/>
        <v>725</v>
      </c>
      <c r="Z17" s="9">
        <f t="shared" si="4"/>
        <v>0</v>
      </c>
      <c r="AA17" s="9">
        <f t="shared" si="4"/>
        <v>0</v>
      </c>
      <c r="AB17" s="9">
        <f t="shared" si="4"/>
        <v>0</v>
      </c>
      <c r="AC17" s="9">
        <f t="shared" si="4"/>
        <v>0</v>
      </c>
      <c r="AD17" s="9">
        <f t="shared" si="4"/>
        <v>0</v>
      </c>
      <c r="AE17" s="9">
        <f t="shared" si="4"/>
        <v>0</v>
      </c>
      <c r="AF17" s="9">
        <f t="shared" si="4"/>
        <v>641</v>
      </c>
      <c r="AG17" s="9">
        <f t="shared" si="4"/>
        <v>30</v>
      </c>
      <c r="AH17" s="9">
        <f>AH18+AH19</f>
        <v>566.20000000000005</v>
      </c>
      <c r="AI17" s="9">
        <v>0</v>
      </c>
      <c r="AJ17" s="9">
        <v>0</v>
      </c>
      <c r="AK17" s="9">
        <v>8507</v>
      </c>
      <c r="AL17" s="9">
        <v>5000</v>
      </c>
      <c r="AM17" s="9">
        <v>1059793</v>
      </c>
      <c r="AN17" s="41">
        <f t="shared" si="2"/>
        <v>79.188811188811187</v>
      </c>
      <c r="AO17" s="55">
        <v>1064793</v>
      </c>
      <c r="AP17" s="54">
        <v>7.926022547284077E-3</v>
      </c>
      <c r="AQ17" s="55">
        <v>0</v>
      </c>
      <c r="AR17" s="56"/>
    </row>
    <row r="18" spans="2:44" ht="25.5" outlineLevel="3" x14ac:dyDescent="0.25">
      <c r="B18" s="2" t="s">
        <v>20</v>
      </c>
      <c r="C18" s="4" t="s">
        <v>224</v>
      </c>
      <c r="D18" s="2" t="s">
        <v>9</v>
      </c>
      <c r="E18" s="2" t="s">
        <v>10</v>
      </c>
      <c r="G18" s="2" t="s">
        <v>9</v>
      </c>
      <c r="H18" s="2" t="s">
        <v>9</v>
      </c>
      <c r="I18" s="2"/>
      <c r="J18" s="2"/>
      <c r="K18" s="2"/>
      <c r="L18" s="2"/>
      <c r="M18" s="2"/>
      <c r="N18" s="2"/>
      <c r="O18" s="6">
        <v>0</v>
      </c>
      <c r="P18" s="6">
        <v>425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435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351</v>
      </c>
      <c r="AG18" s="6">
        <v>30</v>
      </c>
      <c r="AH18" s="6">
        <v>276.2</v>
      </c>
      <c r="AI18" s="6">
        <v>0</v>
      </c>
      <c r="AJ18" s="6">
        <v>0</v>
      </c>
      <c r="AK18" s="6">
        <v>8507</v>
      </c>
      <c r="AL18" s="6">
        <v>5000</v>
      </c>
      <c r="AM18" s="6">
        <v>1059793</v>
      </c>
      <c r="AN18" s="41">
        <f t="shared" si="2"/>
        <v>64.988235294117644</v>
      </c>
      <c r="AO18" s="42"/>
      <c r="AP18" s="43"/>
      <c r="AQ18" s="42"/>
      <c r="AR18" s="35"/>
    </row>
    <row r="19" spans="2:44" ht="51" x14ac:dyDescent="0.25">
      <c r="B19" s="2" t="s">
        <v>22</v>
      </c>
      <c r="C19" s="4" t="s">
        <v>225</v>
      </c>
      <c r="D19" s="2" t="s">
        <v>9</v>
      </c>
      <c r="E19" s="2" t="s">
        <v>10</v>
      </c>
      <c r="G19" s="2" t="s">
        <v>9</v>
      </c>
      <c r="H19" s="2" t="s">
        <v>9</v>
      </c>
      <c r="I19" s="2"/>
      <c r="J19" s="2"/>
      <c r="K19" s="2"/>
      <c r="L19" s="2"/>
      <c r="M19" s="2"/>
      <c r="N19" s="2"/>
      <c r="O19" s="6">
        <v>0</v>
      </c>
      <c r="P19" s="6">
        <v>290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290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290</v>
      </c>
      <c r="AG19" s="6">
        <v>0</v>
      </c>
      <c r="AH19" s="6">
        <v>290</v>
      </c>
      <c r="AI19" s="6">
        <v>0</v>
      </c>
      <c r="AJ19" s="6">
        <v>0</v>
      </c>
      <c r="AK19" s="6">
        <v>0</v>
      </c>
      <c r="AL19" s="6">
        <v>0</v>
      </c>
      <c r="AM19" s="6">
        <v>290000</v>
      </c>
      <c r="AN19" s="41">
        <f t="shared" si="2"/>
        <v>100</v>
      </c>
      <c r="AO19" s="42">
        <v>290000</v>
      </c>
      <c r="AP19" s="43">
        <v>0</v>
      </c>
      <c r="AQ19" s="42">
        <v>0</v>
      </c>
      <c r="AR19" s="35"/>
    </row>
    <row r="20" spans="2:44" s="57" customFormat="1" ht="25.5" x14ac:dyDescent="0.25">
      <c r="B20" s="47" t="s">
        <v>190</v>
      </c>
      <c r="C20" s="48" t="s">
        <v>226</v>
      </c>
      <c r="D20" s="47" t="s">
        <v>9</v>
      </c>
      <c r="E20" s="47" t="s">
        <v>10</v>
      </c>
      <c r="F20" s="49"/>
      <c r="G20" s="47" t="s">
        <v>9</v>
      </c>
      <c r="H20" s="47" t="s">
        <v>9</v>
      </c>
      <c r="I20" s="47"/>
      <c r="J20" s="47"/>
      <c r="K20" s="47"/>
      <c r="L20" s="47"/>
      <c r="M20" s="47"/>
      <c r="N20" s="47"/>
      <c r="O20" s="9">
        <v>0</v>
      </c>
      <c r="P20" s="9">
        <f>P21+P22+P23+P24+P25</f>
        <v>10634.7</v>
      </c>
      <c r="Q20" s="9">
        <f t="shared" ref="Q20:AH20" si="5">Q21+Q22+Q23+Q24+Q25</f>
        <v>0</v>
      </c>
      <c r="R20" s="9">
        <f t="shared" si="5"/>
        <v>0</v>
      </c>
      <c r="S20" s="9">
        <f t="shared" si="5"/>
        <v>0</v>
      </c>
      <c r="T20" s="9">
        <f t="shared" si="5"/>
        <v>0</v>
      </c>
      <c r="U20" s="9">
        <f t="shared" si="5"/>
        <v>0</v>
      </c>
      <c r="V20" s="9">
        <f t="shared" si="5"/>
        <v>0</v>
      </c>
      <c r="W20" s="9">
        <f t="shared" si="5"/>
        <v>0</v>
      </c>
      <c r="X20" s="9">
        <f t="shared" si="5"/>
        <v>0</v>
      </c>
      <c r="Y20" s="9">
        <f t="shared" si="5"/>
        <v>60218.2</v>
      </c>
      <c r="Z20" s="9">
        <f t="shared" si="5"/>
        <v>0</v>
      </c>
      <c r="AA20" s="9">
        <f t="shared" si="5"/>
        <v>0</v>
      </c>
      <c r="AB20" s="9">
        <f t="shared" si="5"/>
        <v>0</v>
      </c>
      <c r="AC20" s="9">
        <f t="shared" si="5"/>
        <v>0</v>
      </c>
      <c r="AD20" s="9">
        <f t="shared" si="5"/>
        <v>0</v>
      </c>
      <c r="AE20" s="9">
        <f t="shared" si="5"/>
        <v>0</v>
      </c>
      <c r="AF20" s="9">
        <f t="shared" si="5"/>
        <v>7013.8</v>
      </c>
      <c r="AG20" s="9">
        <f t="shared" si="5"/>
        <v>28112.674999999999</v>
      </c>
      <c r="AH20" s="9">
        <f t="shared" si="5"/>
        <v>7013.8</v>
      </c>
      <c r="AI20" s="9">
        <v>0</v>
      </c>
      <c r="AJ20" s="9">
        <v>0</v>
      </c>
      <c r="AK20" s="9">
        <v>0</v>
      </c>
      <c r="AL20" s="9">
        <v>0</v>
      </c>
      <c r="AM20" s="9">
        <v>360000</v>
      </c>
      <c r="AN20" s="41">
        <f t="shared" si="2"/>
        <v>65.952024974846495</v>
      </c>
      <c r="AO20" s="55">
        <v>360000</v>
      </c>
      <c r="AP20" s="54">
        <v>0</v>
      </c>
      <c r="AQ20" s="55">
        <v>0</v>
      </c>
      <c r="AR20" s="56"/>
    </row>
    <row r="21" spans="2:44" ht="63.75" outlineLevel="3" x14ac:dyDescent="0.25">
      <c r="B21" s="2" t="s">
        <v>24</v>
      </c>
      <c r="C21" s="4" t="s">
        <v>227</v>
      </c>
      <c r="D21" s="2" t="s">
        <v>9</v>
      </c>
      <c r="E21" s="2" t="s">
        <v>10</v>
      </c>
      <c r="G21" s="2" t="s">
        <v>9</v>
      </c>
      <c r="H21" s="2" t="s">
        <v>9</v>
      </c>
      <c r="I21" s="2"/>
      <c r="J21" s="2"/>
      <c r="K21" s="2"/>
      <c r="L21" s="2"/>
      <c r="M21" s="2"/>
      <c r="N21" s="2"/>
      <c r="O21" s="6">
        <v>0</v>
      </c>
      <c r="P21" s="6">
        <v>180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180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113.5</v>
      </c>
      <c r="AG21" s="6">
        <v>0</v>
      </c>
      <c r="AH21" s="6">
        <v>113.5</v>
      </c>
      <c r="AI21" s="6">
        <v>0</v>
      </c>
      <c r="AJ21" s="6">
        <v>0</v>
      </c>
      <c r="AK21" s="6">
        <v>0</v>
      </c>
      <c r="AL21" s="6">
        <v>0</v>
      </c>
      <c r="AM21" s="6">
        <v>360000</v>
      </c>
      <c r="AN21" s="41">
        <f t="shared" si="2"/>
        <v>63.055555555555557</v>
      </c>
      <c r="AO21" s="42">
        <v>360000</v>
      </c>
      <c r="AP21" s="43">
        <v>0</v>
      </c>
      <c r="AQ21" s="42">
        <v>0</v>
      </c>
      <c r="AR21" s="35"/>
    </row>
    <row r="22" spans="2:44" outlineLevel="3" x14ac:dyDescent="0.25">
      <c r="B22" s="2" t="s">
        <v>25</v>
      </c>
      <c r="C22" s="4" t="s">
        <v>228</v>
      </c>
      <c r="D22" s="2" t="s">
        <v>9</v>
      </c>
      <c r="E22" s="2" t="s">
        <v>10</v>
      </c>
      <c r="G22" s="2" t="s">
        <v>9</v>
      </c>
      <c r="H22" s="2" t="s">
        <v>9</v>
      </c>
      <c r="I22" s="2"/>
      <c r="J22" s="2"/>
      <c r="K22" s="2"/>
      <c r="L22" s="2"/>
      <c r="M22" s="2"/>
      <c r="N22" s="2"/>
      <c r="O22" s="6">
        <v>0</v>
      </c>
      <c r="P22" s="8">
        <v>9191.9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7407.5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5890.6</v>
      </c>
      <c r="AG22" s="6">
        <v>2055</v>
      </c>
      <c r="AH22" s="6">
        <v>5890.6</v>
      </c>
      <c r="AI22" s="6">
        <v>0</v>
      </c>
      <c r="AJ22" s="6">
        <v>0</v>
      </c>
      <c r="AK22" s="6">
        <v>1812550</v>
      </c>
      <c r="AL22" s="6">
        <v>0</v>
      </c>
      <c r="AM22" s="6">
        <v>5182050</v>
      </c>
      <c r="AN22" s="41">
        <f t="shared" si="2"/>
        <v>64.084683253734269</v>
      </c>
      <c r="AO22" s="42"/>
      <c r="AP22" s="43"/>
      <c r="AQ22" s="42"/>
      <c r="AR22" s="35"/>
    </row>
    <row r="23" spans="2:44" ht="25.5" hidden="1" x14ac:dyDescent="0.25">
      <c r="B23" s="2" t="s">
        <v>26</v>
      </c>
      <c r="C23" s="4" t="s">
        <v>229</v>
      </c>
      <c r="D23" s="2" t="s">
        <v>9</v>
      </c>
      <c r="E23" s="2" t="s">
        <v>10</v>
      </c>
      <c r="G23" s="2" t="s">
        <v>9</v>
      </c>
      <c r="H23" s="2" t="s">
        <v>9</v>
      </c>
      <c r="I23" s="2"/>
      <c r="J23" s="2"/>
      <c r="K23" s="2"/>
      <c r="L23" s="2"/>
      <c r="M23" s="2"/>
      <c r="N23" s="2"/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979.1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244.77500000000001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2000000</v>
      </c>
      <c r="AN23" s="41" t="e">
        <f t="shared" si="2"/>
        <v>#DIV/0!</v>
      </c>
      <c r="AO23" s="42">
        <v>5182050</v>
      </c>
      <c r="AP23" s="43">
        <v>0.25913561890601322</v>
      </c>
      <c r="AQ23" s="42">
        <v>0</v>
      </c>
      <c r="AR23" s="35"/>
    </row>
    <row r="24" spans="2:44" ht="63.75" x14ac:dyDescent="0.25">
      <c r="B24" s="60" t="s">
        <v>27</v>
      </c>
      <c r="C24" s="61" t="s">
        <v>230</v>
      </c>
      <c r="D24" s="60" t="s">
        <v>9</v>
      </c>
      <c r="E24" s="60" t="s">
        <v>10</v>
      </c>
      <c r="F24" s="39"/>
      <c r="G24" s="60" t="s">
        <v>9</v>
      </c>
      <c r="H24" s="60" t="s">
        <v>9</v>
      </c>
      <c r="I24" s="60"/>
      <c r="J24" s="60"/>
      <c r="K24" s="60"/>
      <c r="L24" s="60"/>
      <c r="M24" s="60"/>
      <c r="N24" s="60"/>
      <c r="O24" s="32">
        <v>0</v>
      </c>
      <c r="P24" s="22">
        <v>1199.7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51.6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959.8</v>
      </c>
      <c r="AG24" s="22">
        <v>12.9</v>
      </c>
      <c r="AH24" s="22">
        <v>959.8</v>
      </c>
      <c r="AI24" s="22">
        <v>0</v>
      </c>
      <c r="AJ24" s="22">
        <v>0</v>
      </c>
      <c r="AK24" s="22">
        <v>244775</v>
      </c>
      <c r="AL24" s="22">
        <v>0</v>
      </c>
      <c r="AM24" s="22">
        <v>734325</v>
      </c>
      <c r="AN24" s="62">
        <f t="shared" si="2"/>
        <v>80.003334166875035</v>
      </c>
      <c r="AO24" s="42">
        <v>2000000</v>
      </c>
      <c r="AP24" s="43">
        <v>0</v>
      </c>
      <c r="AQ24" s="42">
        <v>0</v>
      </c>
      <c r="AR24" s="35"/>
    </row>
    <row r="25" spans="2:44" ht="51" x14ac:dyDescent="0.25">
      <c r="B25" s="63" t="s">
        <v>28</v>
      </c>
      <c r="C25" s="64" t="s">
        <v>231</v>
      </c>
      <c r="D25" s="63" t="s">
        <v>9</v>
      </c>
      <c r="E25" s="63" t="s">
        <v>10</v>
      </c>
      <c r="F25" s="24"/>
      <c r="G25" s="63" t="s">
        <v>9</v>
      </c>
      <c r="H25" s="63" t="s">
        <v>9</v>
      </c>
      <c r="I25" s="63"/>
      <c r="J25" s="63"/>
      <c r="K25" s="63"/>
      <c r="L25" s="63"/>
      <c r="M25" s="63"/>
      <c r="N25" s="63"/>
      <c r="O25" s="14">
        <v>0</v>
      </c>
      <c r="P25" s="23">
        <v>63.1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51600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49.9</v>
      </c>
      <c r="AG25" s="23">
        <v>25800</v>
      </c>
      <c r="AH25" s="23">
        <v>49.9</v>
      </c>
      <c r="AI25" s="23">
        <v>0</v>
      </c>
      <c r="AJ25" s="23">
        <v>0</v>
      </c>
      <c r="AK25" s="23">
        <v>25800</v>
      </c>
      <c r="AL25" s="23">
        <v>0</v>
      </c>
      <c r="AM25" s="23">
        <v>25800</v>
      </c>
      <c r="AN25" s="62">
        <f t="shared" si="2"/>
        <v>79.080824088748017</v>
      </c>
      <c r="AO25" s="65">
        <v>734325</v>
      </c>
      <c r="AP25" s="43">
        <v>0.25</v>
      </c>
      <c r="AQ25" s="42">
        <v>0</v>
      </c>
      <c r="AR25" s="35"/>
    </row>
    <row r="26" spans="2:44" hidden="1" x14ac:dyDescent="0.25">
      <c r="B26" s="24"/>
      <c r="C26" s="66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41" t="e">
        <f t="shared" si="2"/>
        <v>#DIV/0!</v>
      </c>
      <c r="AO26" s="65">
        <v>25800</v>
      </c>
      <c r="AP26" s="43">
        <v>0.5</v>
      </c>
      <c r="AQ26" s="42">
        <v>0</v>
      </c>
      <c r="AR26" s="35"/>
    </row>
    <row r="27" spans="2:44" s="57" customFormat="1" ht="25.5" x14ac:dyDescent="0.25">
      <c r="B27" s="67" t="s">
        <v>313</v>
      </c>
      <c r="C27" s="51" t="s">
        <v>232</v>
      </c>
      <c r="D27" s="50" t="s">
        <v>9</v>
      </c>
      <c r="E27" s="50" t="s">
        <v>10</v>
      </c>
      <c r="F27" s="52"/>
      <c r="G27" s="50" t="s">
        <v>9</v>
      </c>
      <c r="H27" s="50" t="s">
        <v>9</v>
      </c>
      <c r="I27" s="50"/>
      <c r="J27" s="50"/>
      <c r="K27" s="50"/>
      <c r="L27" s="50"/>
      <c r="M27" s="50"/>
      <c r="N27" s="50"/>
      <c r="O27" s="21">
        <v>0</v>
      </c>
      <c r="P27" s="21">
        <f>P28+P29</f>
        <v>3788.5</v>
      </c>
      <c r="Q27" s="21">
        <f t="shared" ref="Q27:AH27" si="6">Q28+Q29</f>
        <v>0</v>
      </c>
      <c r="R27" s="21">
        <f t="shared" si="6"/>
        <v>0</v>
      </c>
      <c r="S27" s="21">
        <f t="shared" si="6"/>
        <v>0</v>
      </c>
      <c r="T27" s="21">
        <f t="shared" si="6"/>
        <v>0</v>
      </c>
      <c r="U27" s="21">
        <f t="shared" si="6"/>
        <v>0</v>
      </c>
      <c r="V27" s="21">
        <f t="shared" si="6"/>
        <v>0</v>
      </c>
      <c r="W27" s="21">
        <f t="shared" si="6"/>
        <v>0</v>
      </c>
      <c r="X27" s="21">
        <f t="shared" si="6"/>
        <v>0</v>
      </c>
      <c r="Y27" s="21">
        <f t="shared" si="6"/>
        <v>3351.8</v>
      </c>
      <c r="Z27" s="21">
        <f t="shared" si="6"/>
        <v>0</v>
      </c>
      <c r="AA27" s="21">
        <f t="shared" si="6"/>
        <v>0</v>
      </c>
      <c r="AB27" s="21">
        <f t="shared" si="6"/>
        <v>0</v>
      </c>
      <c r="AC27" s="21">
        <f t="shared" si="6"/>
        <v>0</v>
      </c>
      <c r="AD27" s="21">
        <f t="shared" si="6"/>
        <v>0</v>
      </c>
      <c r="AE27" s="21">
        <f t="shared" si="6"/>
        <v>0</v>
      </c>
      <c r="AF27" s="21">
        <f t="shared" si="6"/>
        <v>2520.8999999999996</v>
      </c>
      <c r="AG27" s="21">
        <f t="shared" si="6"/>
        <v>843.5</v>
      </c>
      <c r="AH27" s="21">
        <f t="shared" si="6"/>
        <v>2520.8999999999996</v>
      </c>
      <c r="AI27" s="21">
        <v>0</v>
      </c>
      <c r="AJ27" s="21">
        <v>0</v>
      </c>
      <c r="AK27" s="21">
        <v>0</v>
      </c>
      <c r="AL27" s="21">
        <v>0</v>
      </c>
      <c r="AM27" s="21">
        <v>90000</v>
      </c>
      <c r="AN27" s="41">
        <f t="shared" si="2"/>
        <v>66.540847301042618</v>
      </c>
      <c r="AO27" s="53">
        <v>90000</v>
      </c>
      <c r="AP27" s="54">
        <v>0</v>
      </c>
      <c r="AQ27" s="55">
        <v>0</v>
      </c>
      <c r="AR27" s="56"/>
    </row>
    <row r="28" spans="2:44" ht="63.75" x14ac:dyDescent="0.25">
      <c r="B28" s="63" t="s">
        <v>29</v>
      </c>
      <c r="C28" s="64" t="s">
        <v>227</v>
      </c>
      <c r="D28" s="63" t="s">
        <v>9</v>
      </c>
      <c r="E28" s="63" t="s">
        <v>10</v>
      </c>
      <c r="F28" s="24"/>
      <c r="G28" s="63" t="s">
        <v>9</v>
      </c>
      <c r="H28" s="63" t="s">
        <v>9</v>
      </c>
      <c r="I28" s="63"/>
      <c r="J28" s="63"/>
      <c r="K28" s="63"/>
      <c r="L28" s="63"/>
      <c r="M28" s="63"/>
      <c r="N28" s="63"/>
      <c r="O28" s="14">
        <v>0</v>
      </c>
      <c r="P28" s="14">
        <v>65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66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44.2</v>
      </c>
      <c r="AG28" s="14">
        <v>0</v>
      </c>
      <c r="AH28" s="14">
        <v>44.2</v>
      </c>
      <c r="AI28" s="14">
        <v>0</v>
      </c>
      <c r="AJ28" s="14">
        <v>0</v>
      </c>
      <c r="AK28" s="14">
        <v>0</v>
      </c>
      <c r="AL28" s="14">
        <v>0</v>
      </c>
      <c r="AM28" s="14">
        <v>90000</v>
      </c>
      <c r="AN28" s="41">
        <f t="shared" si="2"/>
        <v>68</v>
      </c>
      <c r="AO28" s="65"/>
      <c r="AP28" s="43"/>
      <c r="AQ28" s="42"/>
      <c r="AR28" s="35"/>
    </row>
    <row r="29" spans="2:44" ht="25.5" outlineLevel="3" x14ac:dyDescent="0.25">
      <c r="B29" s="58" t="s">
        <v>31</v>
      </c>
      <c r="C29" s="59" t="s">
        <v>30</v>
      </c>
      <c r="D29" s="58" t="s">
        <v>9</v>
      </c>
      <c r="E29" s="58" t="s">
        <v>10</v>
      </c>
      <c r="F29" s="39"/>
      <c r="G29" s="58" t="s">
        <v>9</v>
      </c>
      <c r="H29" s="58" t="s">
        <v>9</v>
      </c>
      <c r="I29" s="58"/>
      <c r="J29" s="58"/>
      <c r="K29" s="58"/>
      <c r="L29" s="58"/>
      <c r="M29" s="58"/>
      <c r="N29" s="58"/>
      <c r="O29" s="16">
        <v>0</v>
      </c>
      <c r="P29" s="16">
        <v>3723.5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3285.8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2476.6999999999998</v>
      </c>
      <c r="AG29" s="16">
        <v>843.5</v>
      </c>
      <c r="AH29" s="16">
        <v>2476.6999999999998</v>
      </c>
      <c r="AI29" s="16">
        <v>0</v>
      </c>
      <c r="AJ29" s="16">
        <v>0</v>
      </c>
      <c r="AK29" s="16">
        <v>948000</v>
      </c>
      <c r="AL29" s="16">
        <v>0</v>
      </c>
      <c r="AM29" s="16">
        <v>2453500</v>
      </c>
      <c r="AN29" s="41">
        <f t="shared" si="2"/>
        <v>66.515375318920363</v>
      </c>
      <c r="AO29" s="42">
        <v>90000</v>
      </c>
      <c r="AP29" s="43">
        <v>0</v>
      </c>
      <c r="AQ29" s="42">
        <v>0</v>
      </c>
      <c r="AR29" s="35"/>
    </row>
    <row r="30" spans="2:44" ht="25.5" hidden="1" x14ac:dyDescent="0.25">
      <c r="B30" s="2" t="s">
        <v>33</v>
      </c>
      <c r="C30" s="4" t="s">
        <v>32</v>
      </c>
      <c r="D30" s="2" t="s">
        <v>9</v>
      </c>
      <c r="E30" s="2" t="s">
        <v>10</v>
      </c>
      <c r="G30" s="2" t="s">
        <v>9</v>
      </c>
      <c r="H30" s="2" t="s">
        <v>9</v>
      </c>
      <c r="I30" s="2"/>
      <c r="J30" s="2"/>
      <c r="K30" s="2"/>
      <c r="L30" s="2"/>
      <c r="M30" s="2"/>
      <c r="N30" s="2"/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41" t="e">
        <f t="shared" si="2"/>
        <v>#DIV/0!</v>
      </c>
      <c r="AO30" s="42">
        <v>2453500</v>
      </c>
      <c r="AP30" s="43">
        <v>0.27870057327649567</v>
      </c>
      <c r="AQ30" s="42">
        <v>0</v>
      </c>
      <c r="AR30" s="35"/>
    </row>
    <row r="31" spans="2:44" ht="27" x14ac:dyDescent="0.25">
      <c r="B31" s="44" t="s">
        <v>192</v>
      </c>
      <c r="C31" s="45" t="s">
        <v>34</v>
      </c>
      <c r="D31" s="44" t="s">
        <v>9</v>
      </c>
      <c r="E31" s="44" t="s">
        <v>10</v>
      </c>
      <c r="F31" s="46"/>
      <c r="G31" s="44" t="s">
        <v>9</v>
      </c>
      <c r="H31" s="44" t="s">
        <v>9</v>
      </c>
      <c r="I31" s="44"/>
      <c r="J31" s="44"/>
      <c r="K31" s="44"/>
      <c r="L31" s="44"/>
      <c r="M31" s="44"/>
      <c r="N31" s="44"/>
      <c r="O31" s="20">
        <v>0</v>
      </c>
      <c r="P31" s="20">
        <f>P32</f>
        <v>30</v>
      </c>
      <c r="Q31" s="20">
        <f t="shared" ref="Q31:AH31" si="7">Q32</f>
        <v>0</v>
      </c>
      <c r="R31" s="20">
        <f t="shared" si="7"/>
        <v>0</v>
      </c>
      <c r="S31" s="20">
        <f t="shared" si="7"/>
        <v>0</v>
      </c>
      <c r="T31" s="20">
        <f t="shared" si="7"/>
        <v>0</v>
      </c>
      <c r="U31" s="20">
        <f t="shared" si="7"/>
        <v>0</v>
      </c>
      <c r="V31" s="20">
        <f t="shared" si="7"/>
        <v>0</v>
      </c>
      <c r="W31" s="20">
        <f t="shared" si="7"/>
        <v>0</v>
      </c>
      <c r="X31" s="20">
        <f t="shared" si="7"/>
        <v>0</v>
      </c>
      <c r="Y31" s="20">
        <f t="shared" si="7"/>
        <v>311.39999999999998</v>
      </c>
      <c r="Z31" s="20">
        <f t="shared" si="7"/>
        <v>0</v>
      </c>
      <c r="AA31" s="20">
        <f t="shared" si="7"/>
        <v>0</v>
      </c>
      <c r="AB31" s="20">
        <f t="shared" si="7"/>
        <v>0</v>
      </c>
      <c r="AC31" s="20">
        <f t="shared" si="7"/>
        <v>0</v>
      </c>
      <c r="AD31" s="20">
        <f t="shared" si="7"/>
        <v>0</v>
      </c>
      <c r="AE31" s="20">
        <f t="shared" si="7"/>
        <v>0</v>
      </c>
      <c r="AF31" s="20">
        <f t="shared" si="7"/>
        <v>0</v>
      </c>
      <c r="AG31" s="20">
        <f t="shared" si="7"/>
        <v>0</v>
      </c>
      <c r="AH31" s="20">
        <f t="shared" si="7"/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41">
        <f t="shared" si="2"/>
        <v>0</v>
      </c>
      <c r="AO31" s="42">
        <v>0</v>
      </c>
      <c r="AP31" s="43">
        <v>0</v>
      </c>
      <c r="AQ31" s="42">
        <v>0</v>
      </c>
      <c r="AR31" s="35"/>
    </row>
    <row r="32" spans="2:44" s="57" customFormat="1" ht="25.5" outlineLevel="2" x14ac:dyDescent="0.25">
      <c r="B32" s="47" t="s">
        <v>193</v>
      </c>
      <c r="C32" s="48" t="s">
        <v>35</v>
      </c>
      <c r="D32" s="47" t="s">
        <v>9</v>
      </c>
      <c r="E32" s="47" t="s">
        <v>10</v>
      </c>
      <c r="F32" s="49"/>
      <c r="G32" s="47" t="s">
        <v>9</v>
      </c>
      <c r="H32" s="47" t="s">
        <v>9</v>
      </c>
      <c r="I32" s="47"/>
      <c r="J32" s="47"/>
      <c r="K32" s="47"/>
      <c r="L32" s="47"/>
      <c r="M32" s="47"/>
      <c r="N32" s="47"/>
      <c r="O32" s="9">
        <v>0</v>
      </c>
      <c r="P32" s="9">
        <f>P33+P34+P35</f>
        <v>30</v>
      </c>
      <c r="Q32" s="9">
        <f t="shared" ref="Q32:AH32" si="8">Q33+Q34+Q35</f>
        <v>0</v>
      </c>
      <c r="R32" s="9">
        <f t="shared" si="8"/>
        <v>0</v>
      </c>
      <c r="S32" s="9">
        <f t="shared" si="8"/>
        <v>0</v>
      </c>
      <c r="T32" s="9">
        <f t="shared" si="8"/>
        <v>0</v>
      </c>
      <c r="U32" s="9">
        <f t="shared" si="8"/>
        <v>0</v>
      </c>
      <c r="V32" s="9">
        <f t="shared" si="8"/>
        <v>0</v>
      </c>
      <c r="W32" s="9">
        <f t="shared" si="8"/>
        <v>0</v>
      </c>
      <c r="X32" s="9">
        <f t="shared" si="8"/>
        <v>0</v>
      </c>
      <c r="Y32" s="9">
        <f t="shared" si="8"/>
        <v>311.39999999999998</v>
      </c>
      <c r="Z32" s="9">
        <f t="shared" si="8"/>
        <v>0</v>
      </c>
      <c r="AA32" s="9">
        <f t="shared" si="8"/>
        <v>0</v>
      </c>
      <c r="AB32" s="9">
        <f t="shared" si="8"/>
        <v>0</v>
      </c>
      <c r="AC32" s="9">
        <f t="shared" si="8"/>
        <v>0</v>
      </c>
      <c r="AD32" s="9">
        <f t="shared" si="8"/>
        <v>0</v>
      </c>
      <c r="AE32" s="9">
        <f t="shared" si="8"/>
        <v>0</v>
      </c>
      <c r="AF32" s="9">
        <f t="shared" si="8"/>
        <v>0</v>
      </c>
      <c r="AG32" s="9">
        <f t="shared" si="8"/>
        <v>0</v>
      </c>
      <c r="AH32" s="9">
        <f t="shared" si="8"/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41">
        <f t="shared" si="2"/>
        <v>0</v>
      </c>
      <c r="AO32" s="55">
        <v>0</v>
      </c>
      <c r="AP32" s="54">
        <v>0</v>
      </c>
      <c r="AQ32" s="55">
        <v>0</v>
      </c>
      <c r="AR32" s="56"/>
    </row>
    <row r="33" spans="2:44" ht="51" hidden="1" outlineLevel="3" x14ac:dyDescent="0.25">
      <c r="B33" s="3" t="s">
        <v>37</v>
      </c>
      <c r="C33" s="68" t="s">
        <v>36</v>
      </c>
      <c r="D33" s="2" t="s">
        <v>9</v>
      </c>
      <c r="E33" s="2" t="s">
        <v>10</v>
      </c>
      <c r="G33" s="2" t="s">
        <v>9</v>
      </c>
      <c r="H33" s="2" t="s">
        <v>9</v>
      </c>
      <c r="I33" s="2"/>
      <c r="J33" s="2"/>
      <c r="K33" s="2"/>
      <c r="L33" s="2"/>
      <c r="M33" s="2"/>
      <c r="N33" s="2"/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125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281400</v>
      </c>
      <c r="AN33" s="41" t="e">
        <f t="shared" si="2"/>
        <v>#DIV/0!</v>
      </c>
      <c r="AO33" s="42">
        <v>0</v>
      </c>
      <c r="AP33" s="43">
        <v>0</v>
      </c>
      <c r="AQ33" s="42">
        <v>0</v>
      </c>
      <c r="AR33" s="35"/>
    </row>
    <row r="34" spans="2:44" ht="51" hidden="1" outlineLevel="3" x14ac:dyDescent="0.25">
      <c r="B34" s="2" t="s">
        <v>260</v>
      </c>
      <c r="C34" s="4" t="s">
        <v>261</v>
      </c>
      <c r="D34" s="2"/>
      <c r="E34" s="2"/>
      <c r="G34" s="2"/>
      <c r="H34" s="2"/>
      <c r="I34" s="2"/>
      <c r="J34" s="2"/>
      <c r="K34" s="2"/>
      <c r="L34" s="2"/>
      <c r="M34" s="2"/>
      <c r="N34" s="2"/>
      <c r="O34" s="6"/>
      <c r="P34" s="6"/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156.4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/>
      <c r="AJ34" s="6"/>
      <c r="AK34" s="6"/>
      <c r="AL34" s="6"/>
      <c r="AM34" s="6"/>
      <c r="AN34" s="41" t="e">
        <f t="shared" si="2"/>
        <v>#DIV/0!</v>
      </c>
      <c r="AO34" s="42"/>
      <c r="AP34" s="43"/>
      <c r="AQ34" s="42"/>
      <c r="AR34" s="35"/>
    </row>
    <row r="35" spans="2:44" ht="51" x14ac:dyDescent="0.25">
      <c r="B35" s="2" t="s">
        <v>39</v>
      </c>
      <c r="C35" s="4" t="s">
        <v>38</v>
      </c>
      <c r="D35" s="2" t="s">
        <v>9</v>
      </c>
      <c r="E35" s="2" t="s">
        <v>10</v>
      </c>
      <c r="G35" s="2" t="s">
        <v>9</v>
      </c>
      <c r="H35" s="2" t="s">
        <v>9</v>
      </c>
      <c r="I35" s="2"/>
      <c r="J35" s="2"/>
      <c r="K35" s="2"/>
      <c r="L35" s="2"/>
      <c r="M35" s="2"/>
      <c r="N35" s="2"/>
      <c r="O35" s="6">
        <v>0</v>
      </c>
      <c r="P35" s="6">
        <v>30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30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30000</v>
      </c>
      <c r="AN35" s="41">
        <f t="shared" si="2"/>
        <v>0</v>
      </c>
      <c r="AO35" s="42">
        <v>281400</v>
      </c>
      <c r="AP35" s="43">
        <v>0</v>
      </c>
      <c r="AQ35" s="42">
        <v>0</v>
      </c>
      <c r="AR35" s="35"/>
    </row>
    <row r="36" spans="2:44" ht="27" x14ac:dyDescent="0.25">
      <c r="B36" s="115" t="s">
        <v>185</v>
      </c>
      <c r="C36" s="116" t="s">
        <v>42</v>
      </c>
      <c r="D36" s="115" t="s">
        <v>9</v>
      </c>
      <c r="E36" s="115" t="s">
        <v>10</v>
      </c>
      <c r="F36" s="117"/>
      <c r="G36" s="115" t="s">
        <v>9</v>
      </c>
      <c r="H36" s="115" t="s">
        <v>9</v>
      </c>
      <c r="I36" s="115"/>
      <c r="J36" s="115"/>
      <c r="K36" s="115"/>
      <c r="L36" s="115"/>
      <c r="M36" s="115"/>
      <c r="N36" s="115"/>
      <c r="O36" s="118">
        <v>0</v>
      </c>
      <c r="P36" s="118">
        <f>P37</f>
        <v>1647</v>
      </c>
      <c r="Q36" s="118">
        <f t="shared" ref="Q36:AH36" si="9">Q37</f>
        <v>0</v>
      </c>
      <c r="R36" s="118">
        <f t="shared" si="9"/>
        <v>0</v>
      </c>
      <c r="S36" s="118">
        <f t="shared" si="9"/>
        <v>0</v>
      </c>
      <c r="T36" s="118">
        <f t="shared" si="9"/>
        <v>0</v>
      </c>
      <c r="U36" s="118">
        <f t="shared" si="9"/>
        <v>0</v>
      </c>
      <c r="V36" s="118">
        <f t="shared" si="9"/>
        <v>0</v>
      </c>
      <c r="W36" s="118">
        <f t="shared" si="9"/>
        <v>0</v>
      </c>
      <c r="X36" s="118">
        <f t="shared" si="9"/>
        <v>0</v>
      </c>
      <c r="Y36" s="118">
        <f t="shared" si="9"/>
        <v>1123800</v>
      </c>
      <c r="Z36" s="118">
        <f t="shared" si="9"/>
        <v>0</v>
      </c>
      <c r="AA36" s="118">
        <f t="shared" si="9"/>
        <v>0</v>
      </c>
      <c r="AB36" s="118">
        <f t="shared" si="9"/>
        <v>0</v>
      </c>
      <c r="AC36" s="118">
        <f t="shared" si="9"/>
        <v>0</v>
      </c>
      <c r="AD36" s="118">
        <f t="shared" si="9"/>
        <v>0</v>
      </c>
      <c r="AE36" s="118">
        <f t="shared" si="9"/>
        <v>0</v>
      </c>
      <c r="AF36" s="118">
        <f t="shared" si="9"/>
        <v>932.5</v>
      </c>
      <c r="AG36" s="118">
        <f t="shared" si="9"/>
        <v>99000</v>
      </c>
      <c r="AH36" s="118">
        <f t="shared" si="9"/>
        <v>932.5</v>
      </c>
      <c r="AI36" s="118">
        <v>0</v>
      </c>
      <c r="AJ36" s="118">
        <v>0</v>
      </c>
      <c r="AK36" s="118">
        <v>0</v>
      </c>
      <c r="AL36" s="118">
        <v>99000</v>
      </c>
      <c r="AM36" s="118">
        <v>1024800</v>
      </c>
      <c r="AN36" s="114">
        <f t="shared" si="2"/>
        <v>56.618093503339409</v>
      </c>
      <c r="AO36" s="42">
        <v>1123800</v>
      </c>
      <c r="AP36" s="43">
        <v>0</v>
      </c>
      <c r="AQ36" s="42">
        <v>0</v>
      </c>
      <c r="AR36" s="35"/>
    </row>
    <row r="37" spans="2:44" s="57" customFormat="1" ht="51" outlineLevel="1" x14ac:dyDescent="0.25">
      <c r="B37" s="47" t="s">
        <v>179</v>
      </c>
      <c r="C37" s="48" t="s">
        <v>43</v>
      </c>
      <c r="D37" s="47" t="s">
        <v>9</v>
      </c>
      <c r="E37" s="47" t="s">
        <v>10</v>
      </c>
      <c r="F37" s="49"/>
      <c r="G37" s="47" t="s">
        <v>9</v>
      </c>
      <c r="H37" s="47" t="s">
        <v>9</v>
      </c>
      <c r="I37" s="47"/>
      <c r="J37" s="47"/>
      <c r="K37" s="47"/>
      <c r="L37" s="47"/>
      <c r="M37" s="47"/>
      <c r="N37" s="47"/>
      <c r="O37" s="9">
        <v>0</v>
      </c>
      <c r="P37" s="9">
        <f>P38+P39</f>
        <v>1647</v>
      </c>
      <c r="Q37" s="9">
        <f t="shared" ref="Q37:AH37" si="10">Q38+Q39</f>
        <v>0</v>
      </c>
      <c r="R37" s="9">
        <f t="shared" si="10"/>
        <v>0</v>
      </c>
      <c r="S37" s="9">
        <f t="shared" si="10"/>
        <v>0</v>
      </c>
      <c r="T37" s="9">
        <f t="shared" si="10"/>
        <v>0</v>
      </c>
      <c r="U37" s="9">
        <f t="shared" si="10"/>
        <v>0</v>
      </c>
      <c r="V37" s="9">
        <f t="shared" si="10"/>
        <v>0</v>
      </c>
      <c r="W37" s="9">
        <f t="shared" si="10"/>
        <v>0</v>
      </c>
      <c r="X37" s="9">
        <f t="shared" si="10"/>
        <v>0</v>
      </c>
      <c r="Y37" s="9">
        <f t="shared" si="10"/>
        <v>1123800</v>
      </c>
      <c r="Z37" s="9">
        <f t="shared" si="10"/>
        <v>0</v>
      </c>
      <c r="AA37" s="9">
        <f t="shared" si="10"/>
        <v>0</v>
      </c>
      <c r="AB37" s="9">
        <f t="shared" si="10"/>
        <v>0</v>
      </c>
      <c r="AC37" s="9">
        <f t="shared" si="10"/>
        <v>0</v>
      </c>
      <c r="AD37" s="9">
        <f t="shared" si="10"/>
        <v>0</v>
      </c>
      <c r="AE37" s="9">
        <f t="shared" si="10"/>
        <v>0</v>
      </c>
      <c r="AF37" s="9">
        <f t="shared" si="10"/>
        <v>932.5</v>
      </c>
      <c r="AG37" s="9">
        <f t="shared" si="10"/>
        <v>99000</v>
      </c>
      <c r="AH37" s="9">
        <f t="shared" si="10"/>
        <v>932.5</v>
      </c>
      <c r="AI37" s="9">
        <v>0</v>
      </c>
      <c r="AJ37" s="9">
        <v>0</v>
      </c>
      <c r="AK37" s="9">
        <v>0</v>
      </c>
      <c r="AL37" s="9">
        <v>99000</v>
      </c>
      <c r="AM37" s="9">
        <v>1024800</v>
      </c>
      <c r="AN37" s="41">
        <f t="shared" si="2"/>
        <v>56.618093503339409</v>
      </c>
      <c r="AO37" s="55">
        <v>1123800</v>
      </c>
      <c r="AP37" s="54">
        <v>0</v>
      </c>
      <c r="AQ37" s="55">
        <v>0</v>
      </c>
      <c r="AR37" s="56"/>
    </row>
    <row r="38" spans="2:44" ht="38.25" outlineLevel="1" x14ac:dyDescent="0.25">
      <c r="B38" s="2" t="s">
        <v>41</v>
      </c>
      <c r="C38" s="4" t="s">
        <v>40</v>
      </c>
      <c r="D38" s="2" t="s">
        <v>9</v>
      </c>
      <c r="E38" s="2" t="s">
        <v>10</v>
      </c>
      <c r="G38" s="2" t="s">
        <v>9</v>
      </c>
      <c r="H38" s="2" t="s">
        <v>9</v>
      </c>
      <c r="I38" s="2"/>
      <c r="J38" s="2"/>
      <c r="K38" s="2"/>
      <c r="L38" s="2"/>
      <c r="M38" s="2"/>
      <c r="N38" s="2"/>
      <c r="O38" s="6">
        <v>0</v>
      </c>
      <c r="P38" s="6">
        <v>1647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1123800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932.5</v>
      </c>
      <c r="AG38" s="6">
        <v>99000</v>
      </c>
      <c r="AH38" s="6">
        <v>932.5</v>
      </c>
      <c r="AI38" s="6">
        <v>0</v>
      </c>
      <c r="AJ38" s="6">
        <v>0</v>
      </c>
      <c r="AK38" s="6">
        <v>0</v>
      </c>
      <c r="AL38" s="6">
        <v>99000</v>
      </c>
      <c r="AM38" s="6">
        <v>1024800</v>
      </c>
      <c r="AN38" s="41">
        <f t="shared" si="2"/>
        <v>56.618093503339409</v>
      </c>
      <c r="AO38" s="42"/>
      <c r="AP38" s="43"/>
      <c r="AQ38" s="42"/>
      <c r="AR38" s="35"/>
    </row>
    <row r="39" spans="2:44" ht="89.25" hidden="1" outlineLevel="1" x14ac:dyDescent="0.25">
      <c r="B39" s="7" t="s">
        <v>262</v>
      </c>
      <c r="C39" s="4" t="s">
        <v>263</v>
      </c>
      <c r="D39" s="2"/>
      <c r="E39" s="2"/>
      <c r="G39" s="2"/>
      <c r="H39" s="2"/>
      <c r="I39" s="2"/>
      <c r="J39" s="2"/>
      <c r="K39" s="2"/>
      <c r="L39" s="2"/>
      <c r="M39" s="2"/>
      <c r="N39" s="2"/>
      <c r="O39" s="6"/>
      <c r="P39" s="6">
        <v>0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>
        <v>0</v>
      </c>
      <c r="AG39" s="6"/>
      <c r="AH39" s="6">
        <v>0</v>
      </c>
      <c r="AI39" s="6"/>
      <c r="AJ39" s="6"/>
      <c r="AK39" s="6"/>
      <c r="AL39" s="6"/>
      <c r="AM39" s="6"/>
      <c r="AN39" s="41">
        <v>0</v>
      </c>
      <c r="AO39" s="42"/>
      <c r="AP39" s="43"/>
      <c r="AQ39" s="42"/>
      <c r="AR39" s="35"/>
    </row>
    <row r="40" spans="2:44" ht="40.5" x14ac:dyDescent="0.25">
      <c r="B40" s="115" t="s">
        <v>184</v>
      </c>
      <c r="C40" s="116" t="s">
        <v>45</v>
      </c>
      <c r="D40" s="115" t="s">
        <v>9</v>
      </c>
      <c r="E40" s="115" t="s">
        <v>10</v>
      </c>
      <c r="F40" s="117"/>
      <c r="G40" s="115" t="s">
        <v>9</v>
      </c>
      <c r="H40" s="115" t="s">
        <v>9</v>
      </c>
      <c r="I40" s="115"/>
      <c r="J40" s="115"/>
      <c r="K40" s="115"/>
      <c r="L40" s="115"/>
      <c r="M40" s="115"/>
      <c r="N40" s="115"/>
      <c r="O40" s="118">
        <v>0</v>
      </c>
      <c r="P40" s="119">
        <f>P41+P55+P67+P70+P81</f>
        <v>123537.2</v>
      </c>
      <c r="Q40" s="119">
        <f t="shared" ref="Q40:AH40" si="11">Q41+Q55+Q67+Q70+Q81+Q76</f>
        <v>0</v>
      </c>
      <c r="R40" s="119">
        <f t="shared" si="11"/>
        <v>0</v>
      </c>
      <c r="S40" s="119">
        <f t="shared" si="11"/>
        <v>0</v>
      </c>
      <c r="T40" s="119">
        <f t="shared" si="11"/>
        <v>0</v>
      </c>
      <c r="U40" s="119">
        <f t="shared" si="11"/>
        <v>0</v>
      </c>
      <c r="V40" s="119">
        <f t="shared" si="11"/>
        <v>0</v>
      </c>
      <c r="W40" s="119">
        <f t="shared" si="11"/>
        <v>0</v>
      </c>
      <c r="X40" s="119">
        <f t="shared" si="11"/>
        <v>0</v>
      </c>
      <c r="Y40" s="119">
        <f t="shared" si="11"/>
        <v>175608535.5</v>
      </c>
      <c r="Z40" s="119">
        <f t="shared" si="11"/>
        <v>0</v>
      </c>
      <c r="AA40" s="119">
        <f t="shared" si="11"/>
        <v>0</v>
      </c>
      <c r="AB40" s="119">
        <f t="shared" si="11"/>
        <v>0</v>
      </c>
      <c r="AC40" s="119">
        <f t="shared" si="11"/>
        <v>0</v>
      </c>
      <c r="AD40" s="119">
        <f t="shared" si="11"/>
        <v>0</v>
      </c>
      <c r="AE40" s="119">
        <f t="shared" si="11"/>
        <v>0</v>
      </c>
      <c r="AF40" s="119">
        <f t="shared" ref="AF40:AH40" si="12">AF41+AF55+AF67+AF70+AF81</f>
        <v>72316</v>
      </c>
      <c r="AG40" s="119">
        <f t="shared" si="12"/>
        <v>37578694.779999994</v>
      </c>
      <c r="AH40" s="119">
        <f t="shared" si="12"/>
        <v>70830.900000000009</v>
      </c>
      <c r="AI40" s="118">
        <v>0</v>
      </c>
      <c r="AJ40" s="118">
        <v>0</v>
      </c>
      <c r="AK40" s="118">
        <v>0</v>
      </c>
      <c r="AL40" s="118">
        <v>0</v>
      </c>
      <c r="AM40" s="118">
        <v>1450000</v>
      </c>
      <c r="AN40" s="114">
        <f t="shared" si="2"/>
        <v>57.335685121566627</v>
      </c>
      <c r="AO40" s="42">
        <v>1450000</v>
      </c>
      <c r="AP40" s="43">
        <v>0</v>
      </c>
      <c r="AQ40" s="42">
        <v>0</v>
      </c>
      <c r="AR40" s="35"/>
    </row>
    <row r="41" spans="2:44" ht="27" outlineLevel="1" x14ac:dyDescent="0.25">
      <c r="B41" s="44" t="s">
        <v>194</v>
      </c>
      <c r="C41" s="45" t="s">
        <v>46</v>
      </c>
      <c r="D41" s="44" t="s">
        <v>9</v>
      </c>
      <c r="E41" s="44" t="s">
        <v>10</v>
      </c>
      <c r="F41" s="46"/>
      <c r="G41" s="44" t="s">
        <v>9</v>
      </c>
      <c r="H41" s="44" t="s">
        <v>9</v>
      </c>
      <c r="I41" s="44"/>
      <c r="J41" s="44"/>
      <c r="K41" s="44"/>
      <c r="L41" s="44"/>
      <c r="M41" s="44"/>
      <c r="N41" s="44"/>
      <c r="O41" s="20">
        <v>0</v>
      </c>
      <c r="P41" s="20">
        <f>P42</f>
        <v>33948.300000000003</v>
      </c>
      <c r="Q41" s="20">
        <f t="shared" ref="Q41:AH41" si="13">Q42</f>
        <v>0</v>
      </c>
      <c r="R41" s="20">
        <f t="shared" si="13"/>
        <v>0</v>
      </c>
      <c r="S41" s="20">
        <f t="shared" si="13"/>
        <v>0</v>
      </c>
      <c r="T41" s="20">
        <f t="shared" si="13"/>
        <v>0</v>
      </c>
      <c r="U41" s="20">
        <f t="shared" si="13"/>
        <v>0</v>
      </c>
      <c r="V41" s="20">
        <f t="shared" si="13"/>
        <v>0</v>
      </c>
      <c r="W41" s="20">
        <f t="shared" si="13"/>
        <v>0</v>
      </c>
      <c r="X41" s="20">
        <f t="shared" si="13"/>
        <v>0</v>
      </c>
      <c r="Y41" s="20">
        <f t="shared" si="13"/>
        <v>33702588.5</v>
      </c>
      <c r="Z41" s="20">
        <f t="shared" si="13"/>
        <v>0</v>
      </c>
      <c r="AA41" s="20">
        <f t="shared" si="13"/>
        <v>0</v>
      </c>
      <c r="AB41" s="20">
        <f t="shared" si="13"/>
        <v>0</v>
      </c>
      <c r="AC41" s="20">
        <f t="shared" si="13"/>
        <v>0</v>
      </c>
      <c r="AD41" s="20">
        <f t="shared" si="13"/>
        <v>0</v>
      </c>
      <c r="AE41" s="20">
        <f t="shared" si="13"/>
        <v>0</v>
      </c>
      <c r="AF41" s="20">
        <f t="shared" si="13"/>
        <v>22798.100000000002</v>
      </c>
      <c r="AG41" s="20">
        <f t="shared" si="13"/>
        <v>7814848.9900000002</v>
      </c>
      <c r="AH41" s="20">
        <f t="shared" si="13"/>
        <v>22714.400000000005</v>
      </c>
      <c r="AI41" s="20">
        <v>0</v>
      </c>
      <c r="AJ41" s="20">
        <v>0</v>
      </c>
      <c r="AK41" s="20">
        <v>0</v>
      </c>
      <c r="AL41" s="20">
        <v>0</v>
      </c>
      <c r="AM41" s="20">
        <v>1450000</v>
      </c>
      <c r="AN41" s="41">
        <f t="shared" si="2"/>
        <v>66.908799556973406</v>
      </c>
      <c r="AO41" s="42">
        <v>1450000</v>
      </c>
      <c r="AP41" s="43">
        <v>0</v>
      </c>
      <c r="AQ41" s="42">
        <v>0</v>
      </c>
      <c r="AR41" s="35"/>
    </row>
    <row r="42" spans="2:44" s="57" customFormat="1" ht="25.5" outlineLevel="2" x14ac:dyDescent="0.25">
      <c r="B42" s="47" t="s">
        <v>195</v>
      </c>
      <c r="C42" s="48" t="s">
        <v>47</v>
      </c>
      <c r="D42" s="47" t="s">
        <v>9</v>
      </c>
      <c r="E42" s="47" t="s">
        <v>10</v>
      </c>
      <c r="F42" s="49"/>
      <c r="G42" s="47" t="s">
        <v>9</v>
      </c>
      <c r="H42" s="47" t="s">
        <v>9</v>
      </c>
      <c r="I42" s="47"/>
      <c r="J42" s="47"/>
      <c r="K42" s="47"/>
      <c r="L42" s="47"/>
      <c r="M42" s="47"/>
      <c r="N42" s="47"/>
      <c r="O42" s="9">
        <v>0</v>
      </c>
      <c r="P42" s="9">
        <f t="shared" ref="P42:AH42" si="14">P43+P44+P45+P47+P49+P50+P52+P53+P54+P46+P51+P48</f>
        <v>33948.300000000003</v>
      </c>
      <c r="Q42" s="9">
        <f t="shared" si="14"/>
        <v>0</v>
      </c>
      <c r="R42" s="9">
        <f t="shared" si="14"/>
        <v>0</v>
      </c>
      <c r="S42" s="9">
        <f t="shared" si="14"/>
        <v>0</v>
      </c>
      <c r="T42" s="9">
        <f t="shared" si="14"/>
        <v>0</v>
      </c>
      <c r="U42" s="9">
        <f t="shared" si="14"/>
        <v>0</v>
      </c>
      <c r="V42" s="9">
        <f t="shared" si="14"/>
        <v>0</v>
      </c>
      <c r="W42" s="9">
        <f t="shared" si="14"/>
        <v>0</v>
      </c>
      <c r="X42" s="9">
        <f t="shared" si="14"/>
        <v>0</v>
      </c>
      <c r="Y42" s="9">
        <f t="shared" si="14"/>
        <v>33702588.5</v>
      </c>
      <c r="Z42" s="9">
        <f t="shared" si="14"/>
        <v>0</v>
      </c>
      <c r="AA42" s="9">
        <f t="shared" si="14"/>
        <v>0</v>
      </c>
      <c r="AB42" s="9">
        <f t="shared" si="14"/>
        <v>0</v>
      </c>
      <c r="AC42" s="9">
        <f t="shared" si="14"/>
        <v>0</v>
      </c>
      <c r="AD42" s="9">
        <f t="shared" si="14"/>
        <v>0</v>
      </c>
      <c r="AE42" s="9">
        <f t="shared" si="14"/>
        <v>0</v>
      </c>
      <c r="AF42" s="9">
        <f t="shared" si="14"/>
        <v>22798.100000000002</v>
      </c>
      <c r="AG42" s="9">
        <f t="shared" si="14"/>
        <v>7814848.9900000002</v>
      </c>
      <c r="AH42" s="9">
        <f t="shared" si="14"/>
        <v>22714.400000000005</v>
      </c>
      <c r="AI42" s="9">
        <v>0</v>
      </c>
      <c r="AJ42" s="9">
        <v>0</v>
      </c>
      <c r="AK42" s="9">
        <v>0</v>
      </c>
      <c r="AL42" s="9">
        <v>0</v>
      </c>
      <c r="AM42" s="9">
        <v>1450000</v>
      </c>
      <c r="AN42" s="41">
        <f t="shared" si="2"/>
        <v>66.908799556973406</v>
      </c>
      <c r="AO42" s="55">
        <v>1450000</v>
      </c>
      <c r="AP42" s="54">
        <v>0</v>
      </c>
      <c r="AQ42" s="55">
        <v>0</v>
      </c>
      <c r="AR42" s="56"/>
    </row>
    <row r="43" spans="2:44" ht="25.5" outlineLevel="2" x14ac:dyDescent="0.25">
      <c r="B43" s="2" t="s">
        <v>44</v>
      </c>
      <c r="C43" s="4" t="s">
        <v>271</v>
      </c>
      <c r="D43" s="2" t="s">
        <v>9</v>
      </c>
      <c r="E43" s="2" t="s">
        <v>10</v>
      </c>
      <c r="G43" s="2" t="s">
        <v>9</v>
      </c>
      <c r="H43" s="2" t="s">
        <v>9</v>
      </c>
      <c r="I43" s="2"/>
      <c r="J43" s="2"/>
      <c r="K43" s="2"/>
      <c r="L43" s="2"/>
      <c r="M43" s="2"/>
      <c r="N43" s="2"/>
      <c r="O43" s="6">
        <v>0</v>
      </c>
      <c r="P43" s="6">
        <v>600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1450000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600</v>
      </c>
      <c r="AG43" s="6">
        <v>0</v>
      </c>
      <c r="AH43" s="6">
        <v>600</v>
      </c>
      <c r="AI43" s="6">
        <v>0</v>
      </c>
      <c r="AJ43" s="6">
        <v>0</v>
      </c>
      <c r="AK43" s="6">
        <v>0</v>
      </c>
      <c r="AL43" s="6">
        <v>0</v>
      </c>
      <c r="AM43" s="6">
        <v>1450000</v>
      </c>
      <c r="AN43" s="41">
        <f t="shared" si="2"/>
        <v>100</v>
      </c>
      <c r="AO43" s="42"/>
      <c r="AP43" s="43"/>
      <c r="AQ43" s="42"/>
      <c r="AR43" s="35"/>
    </row>
    <row r="44" spans="2:44" ht="51" hidden="1" outlineLevel="2" x14ac:dyDescent="0.25">
      <c r="B44" s="2" t="s">
        <v>244</v>
      </c>
      <c r="C44" s="4" t="s">
        <v>270</v>
      </c>
      <c r="D44" s="2"/>
      <c r="E44" s="2"/>
      <c r="G44" s="2"/>
      <c r="H44" s="2"/>
      <c r="I44" s="2"/>
      <c r="J44" s="2"/>
      <c r="K44" s="2"/>
      <c r="L44" s="2"/>
      <c r="M44" s="2"/>
      <c r="N44" s="2"/>
      <c r="O44" s="6"/>
      <c r="P44" s="6">
        <v>0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>
        <v>0</v>
      </c>
      <c r="AG44" s="6"/>
      <c r="AH44" s="6">
        <v>0</v>
      </c>
      <c r="AI44" s="6"/>
      <c r="AJ44" s="6"/>
      <c r="AK44" s="6"/>
      <c r="AL44" s="6"/>
      <c r="AM44" s="6"/>
      <c r="AN44" s="41" t="e">
        <f t="shared" si="2"/>
        <v>#DIV/0!</v>
      </c>
      <c r="AO44" s="42"/>
      <c r="AP44" s="43"/>
      <c r="AQ44" s="42"/>
      <c r="AR44" s="35"/>
    </row>
    <row r="45" spans="2:44" ht="25.5" outlineLevel="3" x14ac:dyDescent="0.25">
      <c r="B45" s="2" t="s">
        <v>48</v>
      </c>
      <c r="C45" s="4" t="s">
        <v>269</v>
      </c>
      <c r="D45" s="2" t="s">
        <v>9</v>
      </c>
      <c r="E45" s="2" t="s">
        <v>10</v>
      </c>
      <c r="G45" s="2" t="s">
        <v>9</v>
      </c>
      <c r="H45" s="2" t="s">
        <v>9</v>
      </c>
      <c r="I45" s="2"/>
      <c r="J45" s="2"/>
      <c r="K45" s="2"/>
      <c r="L45" s="2"/>
      <c r="M45" s="2"/>
      <c r="N45" s="2"/>
      <c r="O45" s="6">
        <v>0</v>
      </c>
      <c r="P45" s="8">
        <v>14846.8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19408700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11023.8</v>
      </c>
      <c r="AG45" s="8">
        <v>4125038.42</v>
      </c>
      <c r="AH45" s="8">
        <v>10980</v>
      </c>
      <c r="AI45" s="8">
        <v>0</v>
      </c>
      <c r="AJ45" s="8">
        <v>0</v>
      </c>
      <c r="AK45" s="8">
        <v>2874975.74</v>
      </c>
      <c r="AL45" s="8">
        <v>1250062.68</v>
      </c>
      <c r="AM45" s="8">
        <v>15283661.58</v>
      </c>
      <c r="AN45" s="62">
        <f t="shared" si="2"/>
        <v>73.955330441576635</v>
      </c>
      <c r="AO45" s="42">
        <v>1450000</v>
      </c>
      <c r="AP45" s="43">
        <v>0</v>
      </c>
      <c r="AQ45" s="42">
        <v>0</v>
      </c>
      <c r="AR45" s="35"/>
    </row>
    <row r="46" spans="2:44" ht="38.25" hidden="1" outlineLevel="3" x14ac:dyDescent="0.25">
      <c r="B46" s="2" t="s">
        <v>245</v>
      </c>
      <c r="C46" s="4" t="s">
        <v>246</v>
      </c>
      <c r="D46" s="2"/>
      <c r="E46" s="2"/>
      <c r="G46" s="2"/>
      <c r="H46" s="2"/>
      <c r="I46" s="2"/>
      <c r="J46" s="2"/>
      <c r="K46" s="2"/>
      <c r="L46" s="2"/>
      <c r="M46" s="2"/>
      <c r="N46" s="2"/>
      <c r="O46" s="6"/>
      <c r="P46" s="8">
        <v>0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>
        <v>0</v>
      </c>
      <c r="AG46" s="8"/>
      <c r="AH46" s="8">
        <v>0</v>
      </c>
      <c r="AI46" s="8"/>
      <c r="AJ46" s="8"/>
      <c r="AK46" s="8"/>
      <c r="AL46" s="8"/>
      <c r="AM46" s="8"/>
      <c r="AN46" s="62" t="e">
        <f t="shared" si="2"/>
        <v>#DIV/0!</v>
      </c>
      <c r="AO46" s="42"/>
      <c r="AP46" s="43"/>
      <c r="AQ46" s="42"/>
      <c r="AR46" s="35"/>
    </row>
    <row r="47" spans="2:44" ht="25.5" x14ac:dyDescent="0.25">
      <c r="B47" s="2" t="s">
        <v>49</v>
      </c>
      <c r="C47" s="4" t="s">
        <v>266</v>
      </c>
      <c r="D47" s="2" t="s">
        <v>9</v>
      </c>
      <c r="E47" s="2" t="s">
        <v>10</v>
      </c>
      <c r="G47" s="2" t="s">
        <v>9</v>
      </c>
      <c r="H47" s="2" t="s">
        <v>9</v>
      </c>
      <c r="I47" s="2"/>
      <c r="J47" s="2"/>
      <c r="K47" s="2"/>
      <c r="L47" s="2"/>
      <c r="M47" s="2"/>
      <c r="N47" s="2"/>
      <c r="O47" s="6">
        <v>0</v>
      </c>
      <c r="P47" s="6">
        <v>1417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1170100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894.1</v>
      </c>
      <c r="AG47" s="6">
        <v>358056.57</v>
      </c>
      <c r="AH47" s="6">
        <v>894.1</v>
      </c>
      <c r="AI47" s="6">
        <v>0</v>
      </c>
      <c r="AJ47" s="6">
        <v>0</v>
      </c>
      <c r="AK47" s="6">
        <v>216611.15</v>
      </c>
      <c r="AL47" s="6">
        <v>141445.42000000001</v>
      </c>
      <c r="AM47" s="6">
        <v>812043.43</v>
      </c>
      <c r="AN47" s="41">
        <f t="shared" si="2"/>
        <v>63.098094565984475</v>
      </c>
      <c r="AO47" s="42">
        <v>16533724.26</v>
      </c>
      <c r="AP47" s="43">
        <v>0.14812819714870135</v>
      </c>
      <c r="AQ47" s="42">
        <v>0</v>
      </c>
      <c r="AR47" s="35"/>
    </row>
    <row r="48" spans="2:44" ht="25.5" hidden="1" x14ac:dyDescent="0.25">
      <c r="B48" s="2" t="s">
        <v>264</v>
      </c>
      <c r="C48" s="4" t="s">
        <v>265</v>
      </c>
      <c r="D48" s="2"/>
      <c r="E48" s="2"/>
      <c r="G48" s="2"/>
      <c r="H48" s="2"/>
      <c r="I48" s="2"/>
      <c r="J48" s="2"/>
      <c r="K48" s="2"/>
      <c r="L48" s="2"/>
      <c r="M48" s="2"/>
      <c r="N48" s="2"/>
      <c r="O48" s="6"/>
      <c r="P48" s="6">
        <v>0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>
        <v>0</v>
      </c>
      <c r="AG48" s="6"/>
      <c r="AH48" s="6">
        <v>0</v>
      </c>
      <c r="AI48" s="6"/>
      <c r="AJ48" s="6"/>
      <c r="AK48" s="6"/>
      <c r="AL48" s="6"/>
      <c r="AM48" s="6"/>
      <c r="AN48" s="41" t="e">
        <f t="shared" si="2"/>
        <v>#DIV/0!</v>
      </c>
      <c r="AO48" s="42"/>
      <c r="AP48" s="43"/>
      <c r="AQ48" s="42"/>
      <c r="AR48" s="35"/>
    </row>
    <row r="49" spans="2:44" x14ac:dyDescent="0.25">
      <c r="B49" s="2" t="s">
        <v>50</v>
      </c>
      <c r="C49" s="4" t="s">
        <v>267</v>
      </c>
      <c r="D49" s="2" t="s">
        <v>9</v>
      </c>
      <c r="E49" s="2" t="s">
        <v>10</v>
      </c>
      <c r="G49" s="2" t="s">
        <v>9</v>
      </c>
      <c r="H49" s="2" t="s">
        <v>9</v>
      </c>
      <c r="I49" s="2"/>
      <c r="J49" s="2"/>
      <c r="K49" s="2"/>
      <c r="L49" s="2"/>
      <c r="M49" s="2"/>
      <c r="N49" s="2"/>
      <c r="O49" s="6">
        <v>0</v>
      </c>
      <c r="P49" s="6">
        <v>2173.5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654000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1509.2</v>
      </c>
      <c r="AG49" s="6">
        <v>179455.5</v>
      </c>
      <c r="AH49" s="6">
        <v>1509.2</v>
      </c>
      <c r="AI49" s="6">
        <v>0</v>
      </c>
      <c r="AJ49" s="6">
        <v>0</v>
      </c>
      <c r="AK49" s="6">
        <v>179455.5</v>
      </c>
      <c r="AL49" s="6">
        <v>0</v>
      </c>
      <c r="AM49" s="6">
        <v>474544.5</v>
      </c>
      <c r="AN49" s="41">
        <f t="shared" si="2"/>
        <v>69.436392914653794</v>
      </c>
      <c r="AO49" s="42">
        <v>953488.85</v>
      </c>
      <c r="AP49" s="43">
        <v>0.18512191265703787</v>
      </c>
      <c r="AQ49" s="42">
        <v>0</v>
      </c>
      <c r="AR49" s="35"/>
    </row>
    <row r="50" spans="2:44" x14ac:dyDescent="0.25">
      <c r="B50" s="7" t="s">
        <v>51</v>
      </c>
      <c r="C50" s="4" t="s">
        <v>268</v>
      </c>
      <c r="D50" s="2" t="s">
        <v>9</v>
      </c>
      <c r="E50" s="2" t="s">
        <v>10</v>
      </c>
      <c r="G50" s="2" t="s">
        <v>9</v>
      </c>
      <c r="H50" s="2" t="s">
        <v>9</v>
      </c>
      <c r="I50" s="2"/>
      <c r="J50" s="2"/>
      <c r="K50" s="2"/>
      <c r="L50" s="2"/>
      <c r="M50" s="2"/>
      <c r="N50" s="2"/>
      <c r="O50" s="6">
        <v>0</v>
      </c>
      <c r="P50" s="6">
        <v>7861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8900000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3342.9</v>
      </c>
      <c r="AG50" s="6">
        <v>3032400</v>
      </c>
      <c r="AH50" s="6">
        <v>3303</v>
      </c>
      <c r="AI50" s="6">
        <v>0</v>
      </c>
      <c r="AJ50" s="6">
        <v>0</v>
      </c>
      <c r="AK50" s="6">
        <v>2426187.34</v>
      </c>
      <c r="AL50" s="6">
        <v>606212.66</v>
      </c>
      <c r="AM50" s="6">
        <v>5867600</v>
      </c>
      <c r="AN50" s="41">
        <f t="shared" si="2"/>
        <v>42.017555018445492</v>
      </c>
      <c r="AO50" s="42">
        <v>474544.5</v>
      </c>
      <c r="AP50" s="43">
        <v>0.2743967889908257</v>
      </c>
      <c r="AQ50" s="42">
        <v>0</v>
      </c>
      <c r="AR50" s="35"/>
    </row>
    <row r="51" spans="2:44" ht="25.5" hidden="1" x14ac:dyDescent="0.25">
      <c r="B51" s="7" t="s">
        <v>272</v>
      </c>
      <c r="C51" s="4" t="s">
        <v>253</v>
      </c>
      <c r="D51" s="2"/>
      <c r="E51" s="2"/>
      <c r="G51" s="2"/>
      <c r="H51" s="2"/>
      <c r="I51" s="2"/>
      <c r="J51" s="2"/>
      <c r="K51" s="2"/>
      <c r="L51" s="2"/>
      <c r="M51" s="2"/>
      <c r="N51" s="2"/>
      <c r="O51" s="6"/>
      <c r="P51" s="6">
        <v>0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>
        <v>0</v>
      </c>
      <c r="AG51" s="6"/>
      <c r="AH51" s="6">
        <v>0</v>
      </c>
      <c r="AI51" s="6"/>
      <c r="AJ51" s="6"/>
      <c r="AK51" s="6"/>
      <c r="AL51" s="6"/>
      <c r="AM51" s="6"/>
      <c r="AN51" s="41">
        <v>0</v>
      </c>
      <c r="AO51" s="42"/>
      <c r="AP51" s="43"/>
      <c r="AQ51" s="42"/>
      <c r="AR51" s="35"/>
    </row>
    <row r="52" spans="2:44" s="75" customFormat="1" ht="98.25" customHeight="1" x14ac:dyDescent="0.25">
      <c r="B52" s="3" t="s">
        <v>52</v>
      </c>
      <c r="C52" s="68" t="s">
        <v>316</v>
      </c>
      <c r="D52" s="69" t="s">
        <v>9</v>
      </c>
      <c r="E52" s="69" t="s">
        <v>10</v>
      </c>
      <c r="F52" s="70"/>
      <c r="G52" s="69" t="s">
        <v>9</v>
      </c>
      <c r="H52" s="69" t="s">
        <v>9</v>
      </c>
      <c r="I52" s="69"/>
      <c r="J52" s="69"/>
      <c r="K52" s="69"/>
      <c r="L52" s="69"/>
      <c r="M52" s="69"/>
      <c r="N52" s="69"/>
      <c r="O52" s="71">
        <v>0</v>
      </c>
      <c r="P52" s="8">
        <v>5383.7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510200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5057.3999999999996</v>
      </c>
      <c r="AG52" s="8">
        <v>0</v>
      </c>
      <c r="AH52" s="8">
        <v>5057.3999999999996</v>
      </c>
      <c r="AI52" s="71">
        <v>0</v>
      </c>
      <c r="AJ52" s="71">
        <v>0</v>
      </c>
      <c r="AK52" s="71">
        <v>0</v>
      </c>
      <c r="AL52" s="71">
        <v>0</v>
      </c>
      <c r="AM52" s="71">
        <v>510200</v>
      </c>
      <c r="AN52" s="62">
        <f t="shared" si="2"/>
        <v>93.939112506268913</v>
      </c>
      <c r="AO52" s="72">
        <v>6473812.6600000001</v>
      </c>
      <c r="AP52" s="73">
        <v>0.27260531910112362</v>
      </c>
      <c r="AQ52" s="72">
        <v>0</v>
      </c>
      <c r="AR52" s="74"/>
    </row>
    <row r="53" spans="2:44" ht="51" x14ac:dyDescent="0.25">
      <c r="B53" s="2" t="s">
        <v>54</v>
      </c>
      <c r="C53" s="4" t="s">
        <v>53</v>
      </c>
      <c r="D53" s="2" t="s">
        <v>9</v>
      </c>
      <c r="E53" s="2" t="s">
        <v>10</v>
      </c>
      <c r="G53" s="2" t="s">
        <v>9</v>
      </c>
      <c r="H53" s="2" t="s">
        <v>9</v>
      </c>
      <c r="I53" s="2"/>
      <c r="J53" s="2"/>
      <c r="K53" s="2"/>
      <c r="L53" s="2"/>
      <c r="M53" s="2"/>
      <c r="N53" s="2"/>
      <c r="O53" s="6">
        <v>0</v>
      </c>
      <c r="P53" s="6">
        <v>1666.3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1209588.5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370.7</v>
      </c>
      <c r="AG53" s="6">
        <v>89012</v>
      </c>
      <c r="AH53" s="6">
        <v>370.7</v>
      </c>
      <c r="AI53" s="6">
        <v>0</v>
      </c>
      <c r="AJ53" s="6">
        <v>0</v>
      </c>
      <c r="AK53" s="6">
        <v>89012</v>
      </c>
      <c r="AL53" s="6">
        <v>0</v>
      </c>
      <c r="AM53" s="6">
        <v>1120576.5</v>
      </c>
      <c r="AN53" s="41">
        <f t="shared" si="2"/>
        <v>22.246894316749685</v>
      </c>
      <c r="AO53" s="42">
        <v>510200</v>
      </c>
      <c r="AP53" s="43">
        <v>0</v>
      </c>
      <c r="AQ53" s="42">
        <v>0</v>
      </c>
      <c r="AR53" s="35"/>
    </row>
    <row r="54" spans="2:44" ht="38.25" hidden="1" x14ac:dyDescent="0.25">
      <c r="B54" s="2" t="s">
        <v>56</v>
      </c>
      <c r="C54" s="4" t="s">
        <v>55</v>
      </c>
      <c r="D54" s="2" t="s">
        <v>9</v>
      </c>
      <c r="E54" s="2" t="s">
        <v>10</v>
      </c>
      <c r="G54" s="2" t="s">
        <v>9</v>
      </c>
      <c r="H54" s="2" t="s">
        <v>9</v>
      </c>
      <c r="I54" s="2"/>
      <c r="J54" s="2"/>
      <c r="K54" s="2"/>
      <c r="L54" s="2"/>
      <c r="M54" s="2"/>
      <c r="N54" s="2"/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400000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30886.5</v>
      </c>
      <c r="AH54" s="6">
        <v>0</v>
      </c>
      <c r="AI54" s="6">
        <v>0</v>
      </c>
      <c r="AJ54" s="6">
        <v>0</v>
      </c>
      <c r="AK54" s="6">
        <v>30886.5</v>
      </c>
      <c r="AL54" s="6">
        <v>0</v>
      </c>
      <c r="AM54" s="6">
        <v>369113.5</v>
      </c>
      <c r="AN54" s="41"/>
      <c r="AO54" s="42">
        <v>1120576.5</v>
      </c>
      <c r="AP54" s="43">
        <v>7.3588662590624826E-2</v>
      </c>
      <c r="AQ54" s="42">
        <v>0</v>
      </c>
      <c r="AR54" s="35"/>
    </row>
    <row r="55" spans="2:44" ht="27" x14ac:dyDescent="0.25">
      <c r="B55" s="44" t="s">
        <v>197</v>
      </c>
      <c r="C55" s="45" t="s">
        <v>59</v>
      </c>
      <c r="D55" s="44" t="s">
        <v>9</v>
      </c>
      <c r="E55" s="44" t="s">
        <v>10</v>
      </c>
      <c r="F55" s="46"/>
      <c r="G55" s="44" t="s">
        <v>9</v>
      </c>
      <c r="H55" s="44" t="s">
        <v>9</v>
      </c>
      <c r="I55" s="44"/>
      <c r="J55" s="44"/>
      <c r="K55" s="44"/>
      <c r="L55" s="44"/>
      <c r="M55" s="44"/>
      <c r="N55" s="44"/>
      <c r="O55" s="20">
        <v>0</v>
      </c>
      <c r="P55" s="20">
        <f t="shared" ref="P55:AH55" si="15">P56+P64+P62</f>
        <v>37673.899999999994</v>
      </c>
      <c r="Q55" s="20">
        <f t="shared" si="15"/>
        <v>0</v>
      </c>
      <c r="R55" s="20">
        <f t="shared" si="15"/>
        <v>0</v>
      </c>
      <c r="S55" s="20">
        <f t="shared" si="15"/>
        <v>0</v>
      </c>
      <c r="T55" s="20">
        <f t="shared" si="15"/>
        <v>0</v>
      </c>
      <c r="U55" s="20">
        <f t="shared" si="15"/>
        <v>0</v>
      </c>
      <c r="V55" s="20">
        <f t="shared" si="15"/>
        <v>0</v>
      </c>
      <c r="W55" s="20">
        <f t="shared" si="15"/>
        <v>0</v>
      </c>
      <c r="X55" s="20">
        <f t="shared" si="15"/>
        <v>0</v>
      </c>
      <c r="Y55" s="20">
        <f t="shared" si="15"/>
        <v>78132700</v>
      </c>
      <c r="Z55" s="20">
        <f t="shared" si="15"/>
        <v>0</v>
      </c>
      <c r="AA55" s="20">
        <f t="shared" si="15"/>
        <v>0</v>
      </c>
      <c r="AB55" s="20">
        <f t="shared" si="15"/>
        <v>0</v>
      </c>
      <c r="AC55" s="20">
        <f t="shared" si="15"/>
        <v>0</v>
      </c>
      <c r="AD55" s="20">
        <f t="shared" si="15"/>
        <v>0</v>
      </c>
      <c r="AE55" s="20">
        <f t="shared" si="15"/>
        <v>0</v>
      </c>
      <c r="AF55" s="20">
        <f t="shared" si="15"/>
        <v>12377.800000000001</v>
      </c>
      <c r="AG55" s="20">
        <f t="shared" si="15"/>
        <v>23692187.169999998</v>
      </c>
      <c r="AH55" s="20">
        <f t="shared" si="15"/>
        <v>12377.800000000001</v>
      </c>
      <c r="AI55" s="20">
        <v>0</v>
      </c>
      <c r="AJ55" s="20">
        <v>0</v>
      </c>
      <c r="AK55" s="20">
        <v>0</v>
      </c>
      <c r="AL55" s="20">
        <v>0</v>
      </c>
      <c r="AM55" s="20">
        <v>309000</v>
      </c>
      <c r="AN55" s="41">
        <f t="shared" si="2"/>
        <v>32.855106585726467</v>
      </c>
      <c r="AO55" s="42">
        <v>309000</v>
      </c>
      <c r="AP55" s="43">
        <v>0</v>
      </c>
      <c r="AQ55" s="42">
        <v>0</v>
      </c>
      <c r="AR55" s="35"/>
    </row>
    <row r="56" spans="2:44" s="57" customFormat="1" ht="25.5" outlineLevel="2" x14ac:dyDescent="0.25">
      <c r="B56" s="76" t="s">
        <v>196</v>
      </c>
      <c r="C56" s="77" t="s">
        <v>60</v>
      </c>
      <c r="D56" s="76" t="s">
        <v>9</v>
      </c>
      <c r="E56" s="76" t="s">
        <v>10</v>
      </c>
      <c r="F56" s="78"/>
      <c r="G56" s="76" t="s">
        <v>9</v>
      </c>
      <c r="H56" s="76" t="s">
        <v>9</v>
      </c>
      <c r="I56" s="76"/>
      <c r="J56" s="76"/>
      <c r="K56" s="76"/>
      <c r="L56" s="76"/>
      <c r="M56" s="76"/>
      <c r="N56" s="76"/>
      <c r="O56" s="26">
        <v>0</v>
      </c>
      <c r="P56" s="26">
        <f>P57+P58+P59+P60+P65+P66</f>
        <v>37673.899999999994</v>
      </c>
      <c r="Q56" s="26">
        <f t="shared" ref="Q56:AH56" si="16">Q57+Q58+Q59+Q60</f>
        <v>0</v>
      </c>
      <c r="R56" s="26">
        <f t="shared" si="16"/>
        <v>0</v>
      </c>
      <c r="S56" s="26">
        <f t="shared" si="16"/>
        <v>0</v>
      </c>
      <c r="T56" s="26">
        <f t="shared" si="16"/>
        <v>0</v>
      </c>
      <c r="U56" s="26">
        <f t="shared" si="16"/>
        <v>0</v>
      </c>
      <c r="V56" s="26">
        <f t="shared" si="16"/>
        <v>0</v>
      </c>
      <c r="W56" s="26">
        <f t="shared" si="16"/>
        <v>0</v>
      </c>
      <c r="X56" s="26">
        <f t="shared" si="16"/>
        <v>0</v>
      </c>
      <c r="Y56" s="26">
        <f t="shared" si="16"/>
        <v>9974300</v>
      </c>
      <c r="Z56" s="26">
        <f t="shared" si="16"/>
        <v>0</v>
      </c>
      <c r="AA56" s="26">
        <f t="shared" si="16"/>
        <v>0</v>
      </c>
      <c r="AB56" s="26">
        <f t="shared" si="16"/>
        <v>0</v>
      </c>
      <c r="AC56" s="26">
        <f t="shared" si="16"/>
        <v>0</v>
      </c>
      <c r="AD56" s="26">
        <f t="shared" si="16"/>
        <v>0</v>
      </c>
      <c r="AE56" s="26">
        <f t="shared" si="16"/>
        <v>0</v>
      </c>
      <c r="AF56" s="26">
        <f t="shared" si="16"/>
        <v>12377.800000000001</v>
      </c>
      <c r="AG56" s="26">
        <f t="shared" si="16"/>
        <v>3738255.88</v>
      </c>
      <c r="AH56" s="26">
        <f t="shared" si="16"/>
        <v>12377.800000000001</v>
      </c>
      <c r="AI56" s="26">
        <v>0</v>
      </c>
      <c r="AJ56" s="26">
        <v>0</v>
      </c>
      <c r="AK56" s="26">
        <v>0</v>
      </c>
      <c r="AL56" s="26">
        <v>0</v>
      </c>
      <c r="AM56" s="26">
        <v>309000</v>
      </c>
      <c r="AN56" s="41">
        <f t="shared" si="2"/>
        <v>32.855106585726467</v>
      </c>
      <c r="AO56" s="55">
        <v>309000</v>
      </c>
      <c r="AP56" s="54">
        <v>0</v>
      </c>
      <c r="AQ56" s="55">
        <v>0</v>
      </c>
      <c r="AR56" s="56"/>
    </row>
    <row r="57" spans="2:44" ht="38.25" hidden="1" outlineLevel="2" x14ac:dyDescent="0.25">
      <c r="B57" s="63" t="s">
        <v>58</v>
      </c>
      <c r="C57" s="64" t="s">
        <v>57</v>
      </c>
      <c r="D57" s="63" t="s">
        <v>9</v>
      </c>
      <c r="E57" s="63" t="s">
        <v>10</v>
      </c>
      <c r="F57" s="24"/>
      <c r="G57" s="63" t="s">
        <v>9</v>
      </c>
      <c r="H57" s="63" t="s">
        <v>9</v>
      </c>
      <c r="I57" s="63"/>
      <c r="J57" s="63"/>
      <c r="K57" s="63"/>
      <c r="L57" s="63"/>
      <c r="M57" s="63"/>
      <c r="N57" s="63"/>
      <c r="O57" s="14">
        <v>0</v>
      </c>
      <c r="P57" s="14"/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309000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/>
      <c r="AG57" s="14">
        <v>0</v>
      </c>
      <c r="AH57" s="14"/>
      <c r="AI57" s="14">
        <v>0</v>
      </c>
      <c r="AJ57" s="14">
        <v>0</v>
      </c>
      <c r="AK57" s="14">
        <v>0</v>
      </c>
      <c r="AL57" s="14">
        <v>0</v>
      </c>
      <c r="AM57" s="14">
        <v>309000</v>
      </c>
      <c r="AN57" s="41" t="e">
        <f t="shared" si="2"/>
        <v>#DIV/0!</v>
      </c>
      <c r="AO57" s="65"/>
      <c r="AP57" s="43"/>
      <c r="AQ57" s="42"/>
      <c r="AR57" s="35"/>
    </row>
    <row r="58" spans="2:44" ht="38.25" outlineLevel="2" x14ac:dyDescent="0.25">
      <c r="B58" s="63" t="s">
        <v>62</v>
      </c>
      <c r="C58" s="64" t="s">
        <v>61</v>
      </c>
      <c r="D58" s="63" t="s">
        <v>9</v>
      </c>
      <c r="E58" s="63" t="s">
        <v>10</v>
      </c>
      <c r="F58" s="24"/>
      <c r="G58" s="63" t="s">
        <v>9</v>
      </c>
      <c r="H58" s="63" t="s">
        <v>9</v>
      </c>
      <c r="I58" s="63"/>
      <c r="J58" s="63"/>
      <c r="K58" s="63"/>
      <c r="L58" s="63"/>
      <c r="M58" s="63"/>
      <c r="N58" s="63"/>
      <c r="O58" s="14">
        <v>0</v>
      </c>
      <c r="P58" s="14">
        <v>20032.099999999999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9179300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11222.5</v>
      </c>
      <c r="AG58" s="14">
        <v>3579638.88</v>
      </c>
      <c r="AH58" s="14">
        <v>11222.5</v>
      </c>
      <c r="AI58" s="14">
        <v>0</v>
      </c>
      <c r="AJ58" s="14">
        <v>0</v>
      </c>
      <c r="AK58" s="14">
        <v>1964004.03</v>
      </c>
      <c r="AL58" s="14">
        <v>1615634.85</v>
      </c>
      <c r="AM58" s="14">
        <v>5599661.1200000001</v>
      </c>
      <c r="AN58" s="41">
        <f t="shared" si="2"/>
        <v>56.022583753076319</v>
      </c>
      <c r="AO58" s="65"/>
      <c r="AP58" s="43"/>
      <c r="AQ58" s="42"/>
      <c r="AR58" s="35"/>
    </row>
    <row r="59" spans="2:44" ht="38.25" outlineLevel="2" x14ac:dyDescent="0.25">
      <c r="B59" s="79" t="s">
        <v>64</v>
      </c>
      <c r="C59" s="80" t="s">
        <v>63</v>
      </c>
      <c r="D59" s="79" t="s">
        <v>9</v>
      </c>
      <c r="E59" s="79" t="s">
        <v>10</v>
      </c>
      <c r="F59" s="24"/>
      <c r="G59" s="79" t="s">
        <v>9</v>
      </c>
      <c r="H59" s="79" t="s">
        <v>9</v>
      </c>
      <c r="I59" s="79"/>
      <c r="J59" s="79"/>
      <c r="K59" s="79"/>
      <c r="L59" s="79"/>
      <c r="M59" s="79"/>
      <c r="N59" s="79"/>
      <c r="O59" s="23">
        <v>0</v>
      </c>
      <c r="P59" s="23">
        <v>1938.5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162000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1040.5999999999999</v>
      </c>
      <c r="AG59" s="23">
        <v>98617</v>
      </c>
      <c r="AH59" s="23">
        <v>1040.5999999999999</v>
      </c>
      <c r="AI59" s="23">
        <v>0</v>
      </c>
      <c r="AJ59" s="23">
        <v>0</v>
      </c>
      <c r="AK59" s="23">
        <v>98617</v>
      </c>
      <c r="AL59" s="23">
        <v>0</v>
      </c>
      <c r="AM59" s="23">
        <v>63383</v>
      </c>
      <c r="AN59" s="41">
        <f t="shared" si="2"/>
        <v>53.680680938870253</v>
      </c>
      <c r="AO59" s="65"/>
      <c r="AP59" s="43"/>
      <c r="AQ59" s="42"/>
      <c r="AR59" s="35"/>
    </row>
    <row r="60" spans="2:44" ht="25.5" outlineLevel="3" x14ac:dyDescent="0.25">
      <c r="B60" s="81" t="s">
        <v>66</v>
      </c>
      <c r="C60" s="82" t="s">
        <v>65</v>
      </c>
      <c r="D60" s="81" t="s">
        <v>9</v>
      </c>
      <c r="E60" s="81" t="s">
        <v>10</v>
      </c>
      <c r="F60" s="39"/>
      <c r="G60" s="81" t="s">
        <v>9</v>
      </c>
      <c r="H60" s="81" t="s">
        <v>9</v>
      </c>
      <c r="I60" s="81"/>
      <c r="J60" s="81"/>
      <c r="K60" s="81"/>
      <c r="L60" s="81"/>
      <c r="M60" s="81"/>
      <c r="N60" s="81"/>
      <c r="O60" s="27">
        <v>0</v>
      </c>
      <c r="P60" s="27">
        <v>520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324000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114.7</v>
      </c>
      <c r="AG60" s="27">
        <v>60000</v>
      </c>
      <c r="AH60" s="27">
        <v>114.7</v>
      </c>
      <c r="AI60" s="27">
        <v>0</v>
      </c>
      <c r="AJ60" s="27">
        <v>0</v>
      </c>
      <c r="AK60" s="27">
        <v>57471.92</v>
      </c>
      <c r="AL60" s="27">
        <v>2528.08</v>
      </c>
      <c r="AM60" s="27">
        <v>264000</v>
      </c>
      <c r="AN60" s="62">
        <f t="shared" si="2"/>
        <v>22.05769230769231</v>
      </c>
      <c r="AO60" s="42">
        <v>63383</v>
      </c>
      <c r="AP60" s="43">
        <v>0.60874691358024691</v>
      </c>
      <c r="AQ60" s="42">
        <v>0</v>
      </c>
      <c r="AR60" s="35"/>
    </row>
    <row r="61" spans="2:44" ht="76.5" hidden="1" x14ac:dyDescent="0.25">
      <c r="B61" s="79" t="s">
        <v>68</v>
      </c>
      <c r="C61" s="80" t="s">
        <v>67</v>
      </c>
      <c r="D61" s="79" t="s">
        <v>9</v>
      </c>
      <c r="E61" s="79" t="s">
        <v>10</v>
      </c>
      <c r="F61" s="24"/>
      <c r="G61" s="79" t="s">
        <v>9</v>
      </c>
      <c r="H61" s="79" t="s">
        <v>9</v>
      </c>
      <c r="I61" s="79"/>
      <c r="J61" s="79"/>
      <c r="K61" s="79"/>
      <c r="L61" s="79"/>
      <c r="M61" s="79"/>
      <c r="N61" s="79"/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62" t="e">
        <f t="shared" si="2"/>
        <v>#DIV/0!</v>
      </c>
      <c r="AO61" s="65">
        <v>266528.08</v>
      </c>
      <c r="AP61" s="43">
        <v>0.17738246913580247</v>
      </c>
      <c r="AQ61" s="42">
        <v>0</v>
      </c>
      <c r="AR61" s="35"/>
    </row>
    <row r="62" spans="2:44" s="57" customFormat="1" ht="38.25" hidden="1" outlineLevel="2" x14ac:dyDescent="0.25">
      <c r="B62" s="79" t="s">
        <v>273</v>
      </c>
      <c r="C62" s="80" t="s">
        <v>274</v>
      </c>
      <c r="D62" s="83" t="s">
        <v>9</v>
      </c>
      <c r="E62" s="83" t="s">
        <v>10</v>
      </c>
      <c r="F62" s="52"/>
      <c r="G62" s="83" t="s">
        <v>9</v>
      </c>
      <c r="H62" s="83" t="s">
        <v>9</v>
      </c>
      <c r="I62" s="83"/>
      <c r="J62" s="83"/>
      <c r="K62" s="83"/>
      <c r="L62" s="83"/>
      <c r="M62" s="83"/>
      <c r="N62" s="83"/>
      <c r="O62" s="28">
        <v>0</v>
      </c>
      <c r="P62" s="23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286000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286000</v>
      </c>
      <c r="AN62" s="84" t="e">
        <f t="shared" si="2"/>
        <v>#DIV/0!</v>
      </c>
      <c r="AO62" s="53">
        <v>286000</v>
      </c>
      <c r="AP62" s="54">
        <v>0</v>
      </c>
      <c r="AQ62" s="55">
        <v>0</v>
      </c>
      <c r="AR62" s="85"/>
    </row>
    <row r="63" spans="2:44" ht="63.75" hidden="1" outlineLevel="2" x14ac:dyDescent="0.25">
      <c r="B63" s="86" t="s">
        <v>70</v>
      </c>
      <c r="C63" s="87" t="s">
        <v>69</v>
      </c>
      <c r="D63" s="86" t="s">
        <v>9</v>
      </c>
      <c r="E63" s="86" t="s">
        <v>10</v>
      </c>
      <c r="F63" s="88"/>
      <c r="G63" s="86" t="s">
        <v>9</v>
      </c>
      <c r="H63" s="86" t="s">
        <v>9</v>
      </c>
      <c r="I63" s="86"/>
      <c r="J63" s="86"/>
      <c r="K63" s="86"/>
      <c r="L63" s="86"/>
      <c r="M63" s="86"/>
      <c r="N63" s="86"/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286000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286000</v>
      </c>
      <c r="AN63" s="89"/>
      <c r="AO63" s="65"/>
      <c r="AP63" s="43"/>
      <c r="AQ63" s="42"/>
      <c r="AR63" s="74"/>
    </row>
    <row r="64" spans="2:44" hidden="1" collapsed="1" x14ac:dyDescent="0.25">
      <c r="B64" s="63" t="s">
        <v>72</v>
      </c>
      <c r="C64" s="64" t="s">
        <v>73</v>
      </c>
      <c r="D64" s="63" t="s">
        <v>9</v>
      </c>
      <c r="E64" s="63" t="s">
        <v>10</v>
      </c>
      <c r="F64" s="24"/>
      <c r="G64" s="63" t="s">
        <v>9</v>
      </c>
      <c r="H64" s="63" t="s">
        <v>9</v>
      </c>
      <c r="I64" s="63"/>
      <c r="J64" s="63"/>
      <c r="K64" s="63"/>
      <c r="L64" s="63"/>
      <c r="M64" s="63"/>
      <c r="N64" s="63"/>
      <c r="O64" s="14">
        <v>0</v>
      </c>
      <c r="P64" s="14"/>
      <c r="Q64" s="14">
        <f t="shared" ref="Q64:AH64" si="17">Q65+Q66</f>
        <v>0</v>
      </c>
      <c r="R64" s="14">
        <f t="shared" si="17"/>
        <v>0</v>
      </c>
      <c r="S64" s="14">
        <f t="shared" si="17"/>
        <v>0</v>
      </c>
      <c r="T64" s="14">
        <f t="shared" si="17"/>
        <v>0</v>
      </c>
      <c r="U64" s="14">
        <f t="shared" si="17"/>
        <v>0</v>
      </c>
      <c r="V64" s="14">
        <f t="shared" si="17"/>
        <v>0</v>
      </c>
      <c r="W64" s="14">
        <f t="shared" si="17"/>
        <v>0</v>
      </c>
      <c r="X64" s="14">
        <f t="shared" si="17"/>
        <v>0</v>
      </c>
      <c r="Y64" s="14">
        <f t="shared" si="17"/>
        <v>67872400</v>
      </c>
      <c r="Z64" s="14">
        <f t="shared" si="17"/>
        <v>0</v>
      </c>
      <c r="AA64" s="14">
        <f t="shared" si="17"/>
        <v>0</v>
      </c>
      <c r="AB64" s="14">
        <f t="shared" si="17"/>
        <v>0</v>
      </c>
      <c r="AC64" s="14">
        <f t="shared" si="17"/>
        <v>0</v>
      </c>
      <c r="AD64" s="14">
        <f t="shared" si="17"/>
        <v>0</v>
      </c>
      <c r="AE64" s="14">
        <f t="shared" si="17"/>
        <v>0</v>
      </c>
      <c r="AF64" s="14">
        <f t="shared" si="17"/>
        <v>0</v>
      </c>
      <c r="AG64" s="14">
        <f t="shared" si="17"/>
        <v>19953931.289999999</v>
      </c>
      <c r="AH64" s="14">
        <f t="shared" si="17"/>
        <v>0</v>
      </c>
      <c r="AI64" s="14">
        <v>0</v>
      </c>
      <c r="AJ64" s="14">
        <v>0</v>
      </c>
      <c r="AK64" s="14">
        <v>19953931.289999999</v>
      </c>
      <c r="AL64" s="14">
        <v>0</v>
      </c>
      <c r="AM64" s="14">
        <v>47918468.710000001</v>
      </c>
      <c r="AN64" s="41" t="e">
        <f t="shared" si="2"/>
        <v>#DIV/0!</v>
      </c>
      <c r="AO64" s="65">
        <v>47918468.710000001</v>
      </c>
      <c r="AP64" s="43">
        <v>0.29399183305732524</v>
      </c>
      <c r="AQ64" s="42">
        <v>0</v>
      </c>
      <c r="AR64" s="35"/>
    </row>
    <row r="65" spans="2:44" ht="63.75" x14ac:dyDescent="0.25">
      <c r="B65" s="90" t="s">
        <v>314</v>
      </c>
      <c r="C65" s="64" t="s">
        <v>293</v>
      </c>
      <c r="D65" s="63" t="s">
        <v>9</v>
      </c>
      <c r="E65" s="63" t="s">
        <v>10</v>
      </c>
      <c r="F65" s="24"/>
      <c r="G65" s="63" t="s">
        <v>9</v>
      </c>
      <c r="H65" s="63" t="s">
        <v>9</v>
      </c>
      <c r="I65" s="63"/>
      <c r="J65" s="63"/>
      <c r="K65" s="63"/>
      <c r="L65" s="63"/>
      <c r="M65" s="63"/>
      <c r="N65" s="63"/>
      <c r="O65" s="14">
        <v>0</v>
      </c>
      <c r="P65" s="14">
        <v>13183.3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67872400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19953931.289999999</v>
      </c>
      <c r="AH65" s="14">
        <v>0</v>
      </c>
      <c r="AI65" s="14">
        <v>0</v>
      </c>
      <c r="AJ65" s="14">
        <v>0</v>
      </c>
      <c r="AK65" s="14">
        <v>19953931.289999999</v>
      </c>
      <c r="AL65" s="14">
        <v>0</v>
      </c>
      <c r="AM65" s="14">
        <v>47918468.710000001</v>
      </c>
      <c r="AN65" s="41">
        <f t="shared" si="2"/>
        <v>0</v>
      </c>
      <c r="AO65" s="65"/>
      <c r="AP65" s="43"/>
      <c r="AQ65" s="42"/>
      <c r="AR65" s="35"/>
    </row>
    <row r="66" spans="2:44" ht="76.5" x14ac:dyDescent="0.25">
      <c r="B66" s="90" t="s">
        <v>292</v>
      </c>
      <c r="C66" s="64" t="s">
        <v>294</v>
      </c>
      <c r="D66" s="63"/>
      <c r="E66" s="63"/>
      <c r="F66" s="24"/>
      <c r="G66" s="63"/>
      <c r="H66" s="63"/>
      <c r="I66" s="63"/>
      <c r="J66" s="63"/>
      <c r="K66" s="63"/>
      <c r="L66" s="63"/>
      <c r="M66" s="63"/>
      <c r="N66" s="63"/>
      <c r="O66" s="14"/>
      <c r="P66" s="14">
        <v>2000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>
        <v>0</v>
      </c>
      <c r="AG66" s="14"/>
      <c r="AH66" s="14">
        <v>0</v>
      </c>
      <c r="AI66" s="14"/>
      <c r="AJ66" s="14"/>
      <c r="AK66" s="14"/>
      <c r="AL66" s="14"/>
      <c r="AM66" s="14"/>
      <c r="AN66" s="41">
        <f t="shared" si="2"/>
        <v>0</v>
      </c>
      <c r="AO66" s="65"/>
      <c r="AP66" s="43"/>
      <c r="AQ66" s="42"/>
      <c r="AR66" s="35"/>
    </row>
    <row r="67" spans="2:44" ht="40.5" hidden="1" x14ac:dyDescent="0.25">
      <c r="B67" s="91" t="s">
        <v>219</v>
      </c>
      <c r="C67" s="92" t="s">
        <v>76</v>
      </c>
      <c r="D67" s="91" t="s">
        <v>9</v>
      </c>
      <c r="E67" s="91" t="s">
        <v>10</v>
      </c>
      <c r="F67" s="93"/>
      <c r="G67" s="91" t="s">
        <v>9</v>
      </c>
      <c r="H67" s="91" t="s">
        <v>9</v>
      </c>
      <c r="I67" s="91"/>
      <c r="J67" s="91"/>
      <c r="K67" s="91"/>
      <c r="L67" s="91"/>
      <c r="M67" s="91"/>
      <c r="N67" s="91"/>
      <c r="O67" s="30">
        <v>0</v>
      </c>
      <c r="P67" s="30">
        <f>P68</f>
        <v>0</v>
      </c>
      <c r="Q67" s="30">
        <f t="shared" ref="Q67:AG68" si="18">Q68</f>
        <v>0</v>
      </c>
      <c r="R67" s="30">
        <f t="shared" si="18"/>
        <v>0</v>
      </c>
      <c r="S67" s="30">
        <f t="shared" si="18"/>
        <v>0</v>
      </c>
      <c r="T67" s="30">
        <f t="shared" si="18"/>
        <v>0</v>
      </c>
      <c r="U67" s="30">
        <f t="shared" si="18"/>
        <v>0</v>
      </c>
      <c r="V67" s="30">
        <f t="shared" si="18"/>
        <v>0</v>
      </c>
      <c r="W67" s="30">
        <f t="shared" si="18"/>
        <v>0</v>
      </c>
      <c r="X67" s="30">
        <f t="shared" si="18"/>
        <v>0</v>
      </c>
      <c r="Y67" s="30">
        <f t="shared" si="18"/>
        <v>1200000</v>
      </c>
      <c r="Z67" s="30">
        <f t="shared" si="18"/>
        <v>0</v>
      </c>
      <c r="AA67" s="30">
        <f t="shared" si="18"/>
        <v>0</v>
      </c>
      <c r="AB67" s="30">
        <f t="shared" si="18"/>
        <v>0</v>
      </c>
      <c r="AC67" s="30">
        <f t="shared" si="18"/>
        <v>0</v>
      </c>
      <c r="AD67" s="30">
        <f t="shared" si="18"/>
        <v>0</v>
      </c>
      <c r="AE67" s="30">
        <f t="shared" si="18"/>
        <v>0</v>
      </c>
      <c r="AF67" s="30">
        <f t="shared" si="18"/>
        <v>0</v>
      </c>
      <c r="AG67" s="30">
        <f t="shared" si="18"/>
        <v>0</v>
      </c>
      <c r="AH67" s="30">
        <f>AH68</f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1200000</v>
      </c>
      <c r="AN67" s="41" t="e">
        <f t="shared" si="2"/>
        <v>#DIV/0!</v>
      </c>
      <c r="AO67" s="65">
        <v>1200000</v>
      </c>
      <c r="AP67" s="43">
        <v>0</v>
      </c>
      <c r="AQ67" s="42">
        <v>0</v>
      </c>
      <c r="AR67" s="35"/>
    </row>
    <row r="68" spans="2:44" s="57" customFormat="1" ht="38.25" hidden="1" outlineLevel="2" x14ac:dyDescent="0.25">
      <c r="B68" s="94" t="s">
        <v>220</v>
      </c>
      <c r="C68" s="95" t="s">
        <v>77</v>
      </c>
      <c r="D68" s="94" t="s">
        <v>9</v>
      </c>
      <c r="E68" s="94" t="s">
        <v>10</v>
      </c>
      <c r="F68" s="78"/>
      <c r="G68" s="94" t="s">
        <v>9</v>
      </c>
      <c r="H68" s="94" t="s">
        <v>9</v>
      </c>
      <c r="I68" s="94"/>
      <c r="J68" s="94"/>
      <c r="K68" s="94"/>
      <c r="L68" s="94"/>
      <c r="M68" s="94"/>
      <c r="N68" s="94"/>
      <c r="O68" s="31">
        <v>0</v>
      </c>
      <c r="P68" s="31">
        <f t="shared" ref="P68" si="19">P69</f>
        <v>0</v>
      </c>
      <c r="Q68" s="31">
        <f t="shared" si="18"/>
        <v>0</v>
      </c>
      <c r="R68" s="31">
        <f t="shared" si="18"/>
        <v>0</v>
      </c>
      <c r="S68" s="31">
        <f t="shared" si="18"/>
        <v>0</v>
      </c>
      <c r="T68" s="31">
        <f t="shared" si="18"/>
        <v>0</v>
      </c>
      <c r="U68" s="31">
        <f t="shared" si="18"/>
        <v>0</v>
      </c>
      <c r="V68" s="31">
        <f t="shared" si="18"/>
        <v>0</v>
      </c>
      <c r="W68" s="31">
        <f t="shared" si="18"/>
        <v>0</v>
      </c>
      <c r="X68" s="31">
        <f t="shared" si="18"/>
        <v>0</v>
      </c>
      <c r="Y68" s="31">
        <f t="shared" si="18"/>
        <v>1200000</v>
      </c>
      <c r="Z68" s="31">
        <f t="shared" si="18"/>
        <v>0</v>
      </c>
      <c r="AA68" s="31">
        <f t="shared" si="18"/>
        <v>0</v>
      </c>
      <c r="AB68" s="31">
        <f t="shared" si="18"/>
        <v>0</v>
      </c>
      <c r="AC68" s="31">
        <f t="shared" si="18"/>
        <v>0</v>
      </c>
      <c r="AD68" s="31">
        <f t="shared" si="18"/>
        <v>0</v>
      </c>
      <c r="AE68" s="31">
        <f t="shared" si="18"/>
        <v>0</v>
      </c>
      <c r="AF68" s="31">
        <f>AF69</f>
        <v>0</v>
      </c>
      <c r="AG68" s="31">
        <v>0</v>
      </c>
      <c r="AH68" s="31">
        <f>AH69</f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1200000</v>
      </c>
      <c r="AN68" s="41" t="e">
        <f t="shared" si="2"/>
        <v>#DIV/0!</v>
      </c>
      <c r="AO68" s="55">
        <v>1200000</v>
      </c>
      <c r="AP68" s="54">
        <v>0</v>
      </c>
      <c r="AQ68" s="55">
        <v>0</v>
      </c>
      <c r="AR68" s="56"/>
    </row>
    <row r="69" spans="2:44" ht="25.5" hidden="1" outlineLevel="2" x14ac:dyDescent="0.25">
      <c r="B69" s="58" t="s">
        <v>75</v>
      </c>
      <c r="C69" s="59" t="s">
        <v>74</v>
      </c>
      <c r="D69" s="58" t="s">
        <v>9</v>
      </c>
      <c r="E69" s="58" t="s">
        <v>10</v>
      </c>
      <c r="F69" s="39"/>
      <c r="G69" s="58" t="s">
        <v>9</v>
      </c>
      <c r="H69" s="58" t="s">
        <v>9</v>
      </c>
      <c r="I69" s="58"/>
      <c r="J69" s="58"/>
      <c r="K69" s="58"/>
      <c r="L69" s="58"/>
      <c r="M69" s="58"/>
      <c r="N69" s="58"/>
      <c r="O69" s="16">
        <v>0</v>
      </c>
      <c r="P69" s="16"/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1200000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1200000</v>
      </c>
      <c r="AN69" s="41" t="e">
        <f t="shared" si="2"/>
        <v>#DIV/0!</v>
      </c>
      <c r="AO69" s="42"/>
      <c r="AP69" s="43"/>
      <c r="AQ69" s="42"/>
      <c r="AR69" s="35"/>
    </row>
    <row r="70" spans="2:44" ht="27" collapsed="1" x14ac:dyDescent="0.25">
      <c r="B70" s="44" t="s">
        <v>198</v>
      </c>
      <c r="C70" s="45" t="s">
        <v>78</v>
      </c>
      <c r="D70" s="44" t="s">
        <v>9</v>
      </c>
      <c r="E70" s="44" t="s">
        <v>10</v>
      </c>
      <c r="F70" s="46"/>
      <c r="G70" s="44" t="s">
        <v>9</v>
      </c>
      <c r="H70" s="44" t="s">
        <v>9</v>
      </c>
      <c r="I70" s="44"/>
      <c r="J70" s="44"/>
      <c r="K70" s="44"/>
      <c r="L70" s="44"/>
      <c r="M70" s="44"/>
      <c r="N70" s="44"/>
      <c r="O70" s="20">
        <v>0</v>
      </c>
      <c r="P70" s="25">
        <f>P71+P76</f>
        <v>37941.199999999997</v>
      </c>
      <c r="Q70" s="25">
        <f t="shared" ref="Q70:AH70" si="20">Q71</f>
        <v>0</v>
      </c>
      <c r="R70" s="25">
        <f t="shared" si="20"/>
        <v>0</v>
      </c>
      <c r="S70" s="25">
        <f t="shared" si="20"/>
        <v>0</v>
      </c>
      <c r="T70" s="25">
        <f t="shared" si="20"/>
        <v>0</v>
      </c>
      <c r="U70" s="25">
        <f t="shared" si="20"/>
        <v>0</v>
      </c>
      <c r="V70" s="25">
        <f t="shared" si="20"/>
        <v>0</v>
      </c>
      <c r="W70" s="25">
        <f t="shared" si="20"/>
        <v>0</v>
      </c>
      <c r="X70" s="25">
        <f t="shared" si="20"/>
        <v>0</v>
      </c>
      <c r="Y70" s="25">
        <f t="shared" si="20"/>
        <v>38000000</v>
      </c>
      <c r="Z70" s="25">
        <f t="shared" si="20"/>
        <v>0</v>
      </c>
      <c r="AA70" s="25">
        <f t="shared" si="20"/>
        <v>0</v>
      </c>
      <c r="AB70" s="25">
        <f t="shared" si="20"/>
        <v>0</v>
      </c>
      <c r="AC70" s="25">
        <f t="shared" si="20"/>
        <v>0</v>
      </c>
      <c r="AD70" s="25">
        <f t="shared" si="20"/>
        <v>0</v>
      </c>
      <c r="AE70" s="25">
        <f t="shared" si="20"/>
        <v>0</v>
      </c>
      <c r="AF70" s="25">
        <f t="shared" ref="AF70:AH70" si="21">AF71+AF76</f>
        <v>28968</v>
      </c>
      <c r="AG70" s="25">
        <f t="shared" si="21"/>
        <v>1340080.54</v>
      </c>
      <c r="AH70" s="25">
        <f t="shared" si="21"/>
        <v>28968</v>
      </c>
      <c r="AI70" s="20">
        <v>0</v>
      </c>
      <c r="AJ70" s="20">
        <v>0</v>
      </c>
      <c r="AK70" s="20">
        <v>0</v>
      </c>
      <c r="AL70" s="20">
        <v>0</v>
      </c>
      <c r="AM70" s="20">
        <v>5000000</v>
      </c>
      <c r="AN70" s="41">
        <f t="shared" si="2"/>
        <v>76.349720093196851</v>
      </c>
      <c r="AO70" s="42">
        <v>5000000</v>
      </c>
      <c r="AP70" s="43">
        <v>0</v>
      </c>
      <c r="AQ70" s="42">
        <v>0</v>
      </c>
      <c r="AR70" s="35"/>
    </row>
    <row r="71" spans="2:44" s="57" customFormat="1" ht="38.25" outlineLevel="2" x14ac:dyDescent="0.25">
      <c r="B71" s="47" t="s">
        <v>199</v>
      </c>
      <c r="C71" s="48" t="s">
        <v>79</v>
      </c>
      <c r="D71" s="47" t="s">
        <v>9</v>
      </c>
      <c r="E71" s="47" t="s">
        <v>10</v>
      </c>
      <c r="F71" s="49"/>
      <c r="G71" s="47" t="s">
        <v>9</v>
      </c>
      <c r="H71" s="47" t="s">
        <v>9</v>
      </c>
      <c r="I71" s="47"/>
      <c r="J71" s="47"/>
      <c r="K71" s="47"/>
      <c r="L71" s="47"/>
      <c r="M71" s="47"/>
      <c r="N71" s="47"/>
      <c r="O71" s="9">
        <v>0</v>
      </c>
      <c r="P71" s="9">
        <f>P72+P73+P75+P74</f>
        <v>31862.5</v>
      </c>
      <c r="Q71" s="9">
        <f t="shared" ref="Q71:AH71" si="22">Q72+Q73+Q75+Q74</f>
        <v>0</v>
      </c>
      <c r="R71" s="9">
        <f t="shared" si="22"/>
        <v>0</v>
      </c>
      <c r="S71" s="9">
        <f t="shared" si="22"/>
        <v>0</v>
      </c>
      <c r="T71" s="9">
        <f t="shared" si="22"/>
        <v>0</v>
      </c>
      <c r="U71" s="9">
        <f t="shared" si="22"/>
        <v>0</v>
      </c>
      <c r="V71" s="9">
        <f t="shared" si="22"/>
        <v>0</v>
      </c>
      <c r="W71" s="9">
        <f t="shared" si="22"/>
        <v>0</v>
      </c>
      <c r="X71" s="9">
        <f t="shared" si="22"/>
        <v>0</v>
      </c>
      <c r="Y71" s="9">
        <f t="shared" si="22"/>
        <v>38000000</v>
      </c>
      <c r="Z71" s="9">
        <f t="shared" si="22"/>
        <v>0</v>
      </c>
      <c r="AA71" s="9">
        <f t="shared" si="22"/>
        <v>0</v>
      </c>
      <c r="AB71" s="9">
        <f t="shared" si="22"/>
        <v>0</v>
      </c>
      <c r="AC71" s="9">
        <f t="shared" si="22"/>
        <v>0</v>
      </c>
      <c r="AD71" s="9">
        <f t="shared" si="22"/>
        <v>0</v>
      </c>
      <c r="AE71" s="9">
        <f t="shared" si="22"/>
        <v>0</v>
      </c>
      <c r="AF71" s="9">
        <f>AF72+AF73+AF75+AF74</f>
        <v>22889.3</v>
      </c>
      <c r="AG71" s="9">
        <f t="shared" si="22"/>
        <v>1340080.54</v>
      </c>
      <c r="AH71" s="9">
        <f t="shared" si="22"/>
        <v>22889.3</v>
      </c>
      <c r="AI71" s="9">
        <v>0</v>
      </c>
      <c r="AJ71" s="9">
        <v>0</v>
      </c>
      <c r="AK71" s="9">
        <v>0</v>
      </c>
      <c r="AL71" s="9">
        <v>0</v>
      </c>
      <c r="AM71" s="9">
        <v>5000000</v>
      </c>
      <c r="AN71" s="41">
        <f t="shared" si="2"/>
        <v>71.837740290309924</v>
      </c>
      <c r="AO71" s="55">
        <v>5000000</v>
      </c>
      <c r="AP71" s="54">
        <v>0</v>
      </c>
      <c r="AQ71" s="55">
        <v>0</v>
      </c>
      <c r="AR71" s="56"/>
    </row>
    <row r="72" spans="2:44" s="99" customFormat="1" outlineLevel="2" x14ac:dyDescent="0.25">
      <c r="B72" s="2" t="s">
        <v>247</v>
      </c>
      <c r="C72" s="4" t="s">
        <v>177</v>
      </c>
      <c r="D72" s="2"/>
      <c r="E72" s="2"/>
      <c r="F72" s="5"/>
      <c r="G72" s="2"/>
      <c r="H72" s="2"/>
      <c r="I72" s="2"/>
      <c r="J72" s="2"/>
      <c r="K72" s="2"/>
      <c r="L72" s="2"/>
      <c r="M72" s="2"/>
      <c r="N72" s="2"/>
      <c r="O72" s="6"/>
      <c r="P72" s="6">
        <v>13788.4</v>
      </c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>
        <v>10704.4</v>
      </c>
      <c r="AG72" s="6"/>
      <c r="AH72" s="6">
        <v>10704.4</v>
      </c>
      <c r="AI72" s="6"/>
      <c r="AJ72" s="6"/>
      <c r="AK72" s="6"/>
      <c r="AL72" s="6"/>
      <c r="AM72" s="6"/>
      <c r="AN72" s="41">
        <f t="shared" si="2"/>
        <v>77.633372980186238</v>
      </c>
      <c r="AO72" s="96"/>
      <c r="AP72" s="97"/>
      <c r="AQ72" s="96"/>
      <c r="AR72" s="98"/>
    </row>
    <row r="73" spans="2:44" ht="38.25" hidden="1" outlineLevel="3" x14ac:dyDescent="0.25">
      <c r="B73" s="2" t="s">
        <v>81</v>
      </c>
      <c r="C73" s="4" t="s">
        <v>80</v>
      </c>
      <c r="D73" s="2" t="s">
        <v>9</v>
      </c>
      <c r="E73" s="2" t="s">
        <v>10</v>
      </c>
      <c r="G73" s="2" t="s">
        <v>9</v>
      </c>
      <c r="H73" s="2" t="s">
        <v>9</v>
      </c>
      <c r="I73" s="2"/>
      <c r="J73" s="2"/>
      <c r="K73" s="2"/>
      <c r="L73" s="2"/>
      <c r="M73" s="2"/>
      <c r="N73" s="2"/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5000000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1340080.54</v>
      </c>
      <c r="AH73" s="6">
        <v>0</v>
      </c>
      <c r="AI73" s="6">
        <v>0</v>
      </c>
      <c r="AJ73" s="6">
        <v>0</v>
      </c>
      <c r="AK73" s="6">
        <v>0</v>
      </c>
      <c r="AL73" s="6">
        <v>1340080.54</v>
      </c>
      <c r="AM73" s="6">
        <v>3659919.46</v>
      </c>
      <c r="AN73" s="41" t="e">
        <f t="shared" si="2"/>
        <v>#DIV/0!</v>
      </c>
      <c r="AO73" s="42">
        <v>5000000</v>
      </c>
      <c r="AP73" s="43">
        <v>0</v>
      </c>
      <c r="AQ73" s="42">
        <v>0</v>
      </c>
      <c r="AR73" s="35"/>
    </row>
    <row r="74" spans="2:44" ht="89.25" outlineLevel="3" x14ac:dyDescent="0.25">
      <c r="B74" s="7" t="s">
        <v>275</v>
      </c>
      <c r="C74" s="4" t="s">
        <v>278</v>
      </c>
      <c r="D74" s="2"/>
      <c r="E74" s="2"/>
      <c r="G74" s="2"/>
      <c r="H74" s="2"/>
      <c r="I74" s="2"/>
      <c r="J74" s="2"/>
      <c r="K74" s="2"/>
      <c r="L74" s="2"/>
      <c r="M74" s="2"/>
      <c r="N74" s="2"/>
      <c r="O74" s="6"/>
      <c r="P74" s="6">
        <v>18074.099999999999</v>
      </c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>
        <v>12184.9</v>
      </c>
      <c r="AG74" s="6"/>
      <c r="AH74" s="6">
        <v>12184.9</v>
      </c>
      <c r="AI74" s="6"/>
      <c r="AJ74" s="6"/>
      <c r="AK74" s="6"/>
      <c r="AL74" s="6"/>
      <c r="AM74" s="6"/>
      <c r="AN74" s="41">
        <f t="shared" si="2"/>
        <v>67.416358214240262</v>
      </c>
      <c r="AO74" s="42"/>
      <c r="AP74" s="43"/>
      <c r="AQ74" s="42"/>
      <c r="AR74" s="35"/>
    </row>
    <row r="75" spans="2:44" ht="51" hidden="1" x14ac:dyDescent="0.25">
      <c r="B75" s="2" t="s">
        <v>83</v>
      </c>
      <c r="C75" s="4" t="s">
        <v>82</v>
      </c>
      <c r="D75" s="2" t="s">
        <v>9</v>
      </c>
      <c r="E75" s="2" t="s">
        <v>10</v>
      </c>
      <c r="G75" s="2" t="s">
        <v>9</v>
      </c>
      <c r="H75" s="2" t="s">
        <v>9</v>
      </c>
      <c r="I75" s="2"/>
      <c r="J75" s="2"/>
      <c r="K75" s="2"/>
      <c r="L75" s="2"/>
      <c r="M75" s="2"/>
      <c r="N75" s="2"/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33000000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33000000</v>
      </c>
      <c r="AN75" s="41" t="e">
        <f t="shared" si="2"/>
        <v>#DIV/0!</v>
      </c>
      <c r="AO75" s="42">
        <v>5000000</v>
      </c>
      <c r="AP75" s="43">
        <v>0</v>
      </c>
      <c r="AQ75" s="42">
        <v>0</v>
      </c>
      <c r="AR75" s="35"/>
    </row>
    <row r="76" spans="2:44" s="57" customFormat="1" ht="25.5" x14ac:dyDescent="0.25">
      <c r="B76" s="47" t="s">
        <v>200</v>
      </c>
      <c r="C76" s="48" t="s">
        <v>233</v>
      </c>
      <c r="D76" s="47" t="s">
        <v>9</v>
      </c>
      <c r="E76" s="47" t="s">
        <v>10</v>
      </c>
      <c r="F76" s="49"/>
      <c r="G76" s="47" t="s">
        <v>9</v>
      </c>
      <c r="H76" s="47" t="s">
        <v>9</v>
      </c>
      <c r="I76" s="47"/>
      <c r="J76" s="47"/>
      <c r="K76" s="47"/>
      <c r="L76" s="47"/>
      <c r="M76" s="47"/>
      <c r="N76" s="47"/>
      <c r="O76" s="9">
        <v>0</v>
      </c>
      <c r="P76" s="9">
        <f>P79+P80</f>
        <v>6078.7</v>
      </c>
      <c r="Q76" s="9">
        <f t="shared" ref="Q76:AE76" si="23">Q77+Q80+Q78</f>
        <v>0</v>
      </c>
      <c r="R76" s="9">
        <f t="shared" si="23"/>
        <v>0</v>
      </c>
      <c r="S76" s="9">
        <f t="shared" si="23"/>
        <v>0</v>
      </c>
      <c r="T76" s="9">
        <f t="shared" si="23"/>
        <v>0</v>
      </c>
      <c r="U76" s="9">
        <f t="shared" si="23"/>
        <v>0</v>
      </c>
      <c r="V76" s="9">
        <f t="shared" si="23"/>
        <v>0</v>
      </c>
      <c r="W76" s="9">
        <f t="shared" si="23"/>
        <v>0</v>
      </c>
      <c r="X76" s="9">
        <f t="shared" si="23"/>
        <v>0</v>
      </c>
      <c r="Y76" s="9">
        <f t="shared" si="23"/>
        <v>3000000</v>
      </c>
      <c r="Z76" s="9">
        <f t="shared" si="23"/>
        <v>0</v>
      </c>
      <c r="AA76" s="9">
        <f t="shared" si="23"/>
        <v>0</v>
      </c>
      <c r="AB76" s="9">
        <f t="shared" si="23"/>
        <v>0</v>
      </c>
      <c r="AC76" s="9">
        <f t="shared" si="23"/>
        <v>0</v>
      </c>
      <c r="AD76" s="9">
        <f t="shared" si="23"/>
        <v>0</v>
      </c>
      <c r="AE76" s="9">
        <f t="shared" si="23"/>
        <v>0</v>
      </c>
      <c r="AF76" s="9">
        <f>AF77+AF80+AF78+AF79</f>
        <v>6078.7</v>
      </c>
      <c r="AG76" s="9">
        <f>AG77+AG80</f>
        <v>0</v>
      </c>
      <c r="AH76" s="9">
        <f>AH77+AH80+AH78+AH79</f>
        <v>6078.7</v>
      </c>
      <c r="AI76" s="9">
        <v>0</v>
      </c>
      <c r="AJ76" s="9">
        <v>0</v>
      </c>
      <c r="AK76" s="9">
        <v>0</v>
      </c>
      <c r="AL76" s="9">
        <v>0</v>
      </c>
      <c r="AM76" s="9">
        <v>3000000</v>
      </c>
      <c r="AN76" s="41">
        <f>(AH76/P76)*100</f>
        <v>100</v>
      </c>
      <c r="AO76" s="55">
        <v>3000000</v>
      </c>
      <c r="AP76" s="54">
        <v>0</v>
      </c>
      <c r="AQ76" s="55">
        <v>0</v>
      </c>
      <c r="AR76" s="56"/>
    </row>
    <row r="77" spans="2:44" s="57" customFormat="1" ht="51" hidden="1" x14ac:dyDescent="0.25">
      <c r="B77" s="47" t="s">
        <v>249</v>
      </c>
      <c r="C77" s="4" t="s">
        <v>248</v>
      </c>
      <c r="D77" s="47"/>
      <c r="E77" s="47"/>
      <c r="F77" s="49"/>
      <c r="G77" s="47"/>
      <c r="H77" s="47"/>
      <c r="I77" s="47"/>
      <c r="J77" s="47"/>
      <c r="K77" s="47"/>
      <c r="L77" s="47"/>
      <c r="M77" s="47"/>
      <c r="N77" s="47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>
        <v>0</v>
      </c>
      <c r="AG77" s="9"/>
      <c r="AH77" s="9">
        <v>0</v>
      </c>
      <c r="AI77" s="9"/>
      <c r="AJ77" s="9"/>
      <c r="AK77" s="9"/>
      <c r="AL77" s="9"/>
      <c r="AM77" s="9"/>
      <c r="AN77" s="41" t="e">
        <f>(AH77/P77)*100</f>
        <v>#DIV/0!</v>
      </c>
      <c r="AO77" s="55"/>
      <c r="AP77" s="54"/>
      <c r="AQ77" s="55"/>
      <c r="AR77" s="56"/>
    </row>
    <row r="78" spans="2:44" s="57" customFormat="1" ht="76.5" hidden="1" x14ac:dyDescent="0.25">
      <c r="B78" s="47" t="s">
        <v>249</v>
      </c>
      <c r="C78" s="4" t="s">
        <v>250</v>
      </c>
      <c r="D78" s="47"/>
      <c r="E78" s="47"/>
      <c r="F78" s="49"/>
      <c r="G78" s="47"/>
      <c r="H78" s="47"/>
      <c r="I78" s="47"/>
      <c r="J78" s="47"/>
      <c r="K78" s="47"/>
      <c r="L78" s="47"/>
      <c r="M78" s="47"/>
      <c r="N78" s="47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41"/>
      <c r="AO78" s="55"/>
      <c r="AP78" s="54"/>
      <c r="AQ78" s="55"/>
      <c r="AR78" s="56"/>
    </row>
    <row r="79" spans="2:44" s="57" customFormat="1" ht="63.75" x14ac:dyDescent="0.25">
      <c r="B79" s="47" t="s">
        <v>251</v>
      </c>
      <c r="C79" s="4" t="s">
        <v>291</v>
      </c>
      <c r="D79" s="47"/>
      <c r="E79" s="47"/>
      <c r="F79" s="49"/>
      <c r="G79" s="47"/>
      <c r="H79" s="47"/>
      <c r="I79" s="47"/>
      <c r="J79" s="47"/>
      <c r="K79" s="47"/>
      <c r="L79" s="47"/>
      <c r="M79" s="47"/>
      <c r="N79" s="47"/>
      <c r="O79" s="9"/>
      <c r="P79" s="9">
        <v>5774.8</v>
      </c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>
        <v>5774.8</v>
      </c>
      <c r="AG79" s="9"/>
      <c r="AH79" s="9">
        <v>5774.8</v>
      </c>
      <c r="AI79" s="9"/>
      <c r="AJ79" s="9"/>
      <c r="AK79" s="9"/>
      <c r="AL79" s="9"/>
      <c r="AM79" s="9"/>
      <c r="AN79" s="41">
        <f>(AH79/P79)*100</f>
        <v>100</v>
      </c>
      <c r="AO79" s="55"/>
      <c r="AP79" s="54"/>
      <c r="AQ79" s="55"/>
      <c r="AR79" s="56"/>
    </row>
    <row r="80" spans="2:44" ht="63.75" x14ac:dyDescent="0.25">
      <c r="B80" s="2" t="s">
        <v>84</v>
      </c>
      <c r="C80" s="4" t="s">
        <v>234</v>
      </c>
      <c r="D80" s="2" t="s">
        <v>9</v>
      </c>
      <c r="E80" s="2" t="s">
        <v>10</v>
      </c>
      <c r="G80" s="2" t="s">
        <v>9</v>
      </c>
      <c r="H80" s="2" t="s">
        <v>9</v>
      </c>
      <c r="I80" s="2"/>
      <c r="J80" s="2"/>
      <c r="K80" s="2"/>
      <c r="L80" s="2"/>
      <c r="M80" s="2"/>
      <c r="N80" s="2"/>
      <c r="O80" s="6">
        <v>0</v>
      </c>
      <c r="P80" s="6">
        <v>303.89999999999998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3000000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303.89999999999998</v>
      </c>
      <c r="AG80" s="6">
        <v>0</v>
      </c>
      <c r="AH80" s="6">
        <v>303.89999999999998</v>
      </c>
      <c r="AI80" s="6">
        <v>0</v>
      </c>
      <c r="AJ80" s="6">
        <v>0</v>
      </c>
      <c r="AK80" s="6">
        <v>0</v>
      </c>
      <c r="AL80" s="6">
        <v>0</v>
      </c>
      <c r="AM80" s="6">
        <v>3000000</v>
      </c>
      <c r="AN80" s="41">
        <f t="shared" si="2"/>
        <v>100</v>
      </c>
      <c r="AO80" s="42"/>
      <c r="AP80" s="43"/>
      <c r="AQ80" s="42"/>
      <c r="AR80" s="35"/>
    </row>
    <row r="81" spans="2:44" ht="27" x14ac:dyDescent="0.25">
      <c r="B81" s="44" t="s">
        <v>201</v>
      </c>
      <c r="C81" s="45" t="s">
        <v>86</v>
      </c>
      <c r="D81" s="44" t="s">
        <v>9</v>
      </c>
      <c r="E81" s="44" t="s">
        <v>10</v>
      </c>
      <c r="F81" s="46"/>
      <c r="G81" s="44" t="s">
        <v>9</v>
      </c>
      <c r="H81" s="44" t="s">
        <v>9</v>
      </c>
      <c r="I81" s="44"/>
      <c r="J81" s="44"/>
      <c r="K81" s="44"/>
      <c r="L81" s="44"/>
      <c r="M81" s="44"/>
      <c r="N81" s="44"/>
      <c r="O81" s="20">
        <v>0</v>
      </c>
      <c r="P81" s="25">
        <f>P82</f>
        <v>13973.800000000001</v>
      </c>
      <c r="Q81" s="25">
        <f t="shared" ref="Q81:AG81" si="24">Q82</f>
        <v>0</v>
      </c>
      <c r="R81" s="25">
        <f t="shared" si="24"/>
        <v>0</v>
      </c>
      <c r="S81" s="25">
        <f t="shared" si="24"/>
        <v>0</v>
      </c>
      <c r="T81" s="25">
        <f t="shared" si="24"/>
        <v>0</v>
      </c>
      <c r="U81" s="25">
        <f t="shared" si="24"/>
        <v>0</v>
      </c>
      <c r="V81" s="25">
        <f t="shared" si="24"/>
        <v>0</v>
      </c>
      <c r="W81" s="25">
        <f t="shared" si="24"/>
        <v>0</v>
      </c>
      <c r="X81" s="25">
        <f t="shared" si="24"/>
        <v>0</v>
      </c>
      <c r="Y81" s="25">
        <f t="shared" si="24"/>
        <v>21573247</v>
      </c>
      <c r="Z81" s="25">
        <f t="shared" si="24"/>
        <v>0</v>
      </c>
      <c r="AA81" s="25">
        <f t="shared" si="24"/>
        <v>0</v>
      </c>
      <c r="AB81" s="25">
        <f t="shared" si="24"/>
        <v>0</v>
      </c>
      <c r="AC81" s="25">
        <f t="shared" si="24"/>
        <v>0</v>
      </c>
      <c r="AD81" s="25">
        <f t="shared" si="24"/>
        <v>0</v>
      </c>
      <c r="AE81" s="25">
        <f t="shared" si="24"/>
        <v>0</v>
      </c>
      <c r="AF81" s="25">
        <f t="shared" si="24"/>
        <v>8172.0999999999985</v>
      </c>
      <c r="AG81" s="25">
        <f t="shared" si="24"/>
        <v>4731578.08</v>
      </c>
      <c r="AH81" s="25">
        <f>AH82</f>
        <v>6770.7</v>
      </c>
      <c r="AI81" s="20">
        <v>0</v>
      </c>
      <c r="AJ81" s="20">
        <v>0</v>
      </c>
      <c r="AK81" s="20">
        <v>0</v>
      </c>
      <c r="AL81" s="20">
        <v>0</v>
      </c>
      <c r="AM81" s="20">
        <v>2950300</v>
      </c>
      <c r="AN81" s="41">
        <f t="shared" si="2"/>
        <v>48.452818846698818</v>
      </c>
      <c r="AO81" s="42">
        <v>2950300</v>
      </c>
      <c r="AP81" s="43">
        <v>0</v>
      </c>
      <c r="AQ81" s="42">
        <v>0</v>
      </c>
      <c r="AR81" s="35"/>
    </row>
    <row r="82" spans="2:44" s="57" customFormat="1" ht="38.25" outlineLevel="2" x14ac:dyDescent="0.25">
      <c r="B82" s="47" t="s">
        <v>202</v>
      </c>
      <c r="C82" s="48" t="s">
        <v>235</v>
      </c>
      <c r="D82" s="47" t="s">
        <v>9</v>
      </c>
      <c r="E82" s="47" t="s">
        <v>10</v>
      </c>
      <c r="F82" s="49"/>
      <c r="G82" s="47" t="s">
        <v>9</v>
      </c>
      <c r="H82" s="47" t="s">
        <v>9</v>
      </c>
      <c r="I82" s="47"/>
      <c r="J82" s="47"/>
      <c r="K82" s="47"/>
      <c r="L82" s="47"/>
      <c r="M82" s="47"/>
      <c r="N82" s="47"/>
      <c r="O82" s="9">
        <v>0</v>
      </c>
      <c r="P82" s="9">
        <f t="shared" ref="P82" si="25">P83+P84+P85+P86+P88+P89+P90+P93+P95+P97+P98+P99+P94+P100+P87+P96+P91+P92+P101+P102+P103+P104+P105+P106</f>
        <v>13973.800000000001</v>
      </c>
      <c r="Q82" s="9">
        <f t="shared" ref="Q82" si="26">Q83+Q84+Q85+Q86+Q88+Q89+Q90+Q93+Q95+Q97+Q98+Q99+Q94+Q100+Q87+Q96+Q91+Q92+Q101+Q102+Q103+Q104+Q105+Q106</f>
        <v>0</v>
      </c>
      <c r="R82" s="9">
        <f t="shared" ref="R82" si="27">R83+R84+R85+R86+R88+R89+R90+R93+R95+R97+R98+R99+R94+R100+R87+R96+R91+R92+R101+R102+R103+R104+R105+R106</f>
        <v>0</v>
      </c>
      <c r="S82" s="9">
        <f t="shared" ref="S82" si="28">S83+S84+S85+S86+S88+S89+S90+S93+S95+S97+S98+S99+S94+S100+S87+S96+S91+S92+S101+S102+S103+S104+S105+S106</f>
        <v>0</v>
      </c>
      <c r="T82" s="9">
        <f t="shared" ref="T82" si="29">T83+T84+T85+T86+T88+T89+T90+T93+T95+T97+T98+T99+T94+T100+T87+T96+T91+T92+T101+T102+T103+T104+T105+T106</f>
        <v>0</v>
      </c>
      <c r="U82" s="9">
        <f t="shared" ref="U82" si="30">U83+U84+U85+U86+U88+U89+U90+U93+U95+U97+U98+U99+U94+U100+U87+U96+U91+U92+U101+U102+U103+U104+U105+U106</f>
        <v>0</v>
      </c>
      <c r="V82" s="9">
        <f t="shared" ref="V82" si="31">V83+V84+V85+V86+V88+V89+V90+V93+V95+V97+V98+V99+V94+V100+V87+V96+V91+V92+V101+V102+V103+V104+V105+V106</f>
        <v>0</v>
      </c>
      <c r="W82" s="9">
        <f t="shared" ref="W82" si="32">W83+W84+W85+W86+W88+W89+W90+W93+W95+W97+W98+W99+W94+W100+W87+W96+W91+W92+W101+W102+W103+W104+W105+W106</f>
        <v>0</v>
      </c>
      <c r="X82" s="9">
        <f t="shared" ref="X82" si="33">X83+X84+X85+X86+X88+X89+X90+X93+X95+X97+X98+X99+X94+X100+X87+X96+X91+X92+X101+X102+X103+X104+X105+X106</f>
        <v>0</v>
      </c>
      <c r="Y82" s="9">
        <f t="shared" ref="Y82" si="34">Y83+Y84+Y85+Y86+Y88+Y89+Y90+Y93+Y95+Y97+Y98+Y99+Y94+Y100+Y87+Y96+Y91+Y92+Y101+Y102+Y103+Y104+Y105+Y106</f>
        <v>21573247</v>
      </c>
      <c r="Z82" s="9">
        <f t="shared" ref="Z82" si="35">Z83+Z84+Z85+Z86+Z88+Z89+Z90+Z93+Z95+Z97+Z98+Z99+Z94+Z100+Z87+Z96+Z91+Z92+Z101+Z102+Z103+Z104+Z105+Z106</f>
        <v>0</v>
      </c>
      <c r="AA82" s="9">
        <f t="shared" ref="AA82" si="36">AA83+AA84+AA85+AA86+AA88+AA89+AA90+AA93+AA95+AA97+AA98+AA99+AA94+AA100+AA87+AA96+AA91+AA92+AA101+AA102+AA103+AA104+AA105+AA106</f>
        <v>0</v>
      </c>
      <c r="AB82" s="9">
        <f t="shared" ref="AB82" si="37">AB83+AB84+AB85+AB86+AB88+AB89+AB90+AB93+AB95+AB97+AB98+AB99+AB94+AB100+AB87+AB96+AB91+AB92+AB101+AB102+AB103+AB104+AB105+AB106</f>
        <v>0</v>
      </c>
      <c r="AC82" s="9">
        <f t="shared" ref="AC82" si="38">AC83+AC84+AC85+AC86+AC88+AC89+AC90+AC93+AC95+AC97+AC98+AC99+AC94+AC100+AC87+AC96+AC91+AC92+AC101+AC102+AC103+AC104+AC105+AC106</f>
        <v>0</v>
      </c>
      <c r="AD82" s="9">
        <f t="shared" ref="AD82" si="39">AD83+AD84+AD85+AD86+AD88+AD89+AD90+AD93+AD95+AD97+AD98+AD99+AD94+AD100+AD87+AD96+AD91+AD92+AD101+AD102+AD103+AD104+AD105+AD106</f>
        <v>0</v>
      </c>
      <c r="AE82" s="9">
        <f t="shared" ref="AE82" si="40">AE83+AE84+AE85+AE86+AE88+AE89+AE90+AE93+AE95+AE97+AE98+AE99+AE94+AE100+AE87+AE96+AE91+AE92+AE101+AE102+AE103+AE104+AE105+AE106</f>
        <v>0</v>
      </c>
      <c r="AF82" s="9">
        <f t="shared" ref="AF82:AH82" si="41">AF83+AF84+AF85+AF86+AF88+AF89+AF90+AF93+AF95+AF97+AF98+AF99+AF94+AF100+AF87+AF96+AF91+AF92+AF101+AF102+AF103+AF104+AF105+AF106</f>
        <v>8172.0999999999985</v>
      </c>
      <c r="AG82" s="9">
        <f t="shared" si="41"/>
        <v>4731578.08</v>
      </c>
      <c r="AH82" s="9">
        <f t="shared" si="41"/>
        <v>6770.7</v>
      </c>
      <c r="AI82" s="9">
        <v>0</v>
      </c>
      <c r="AJ82" s="9">
        <v>0</v>
      </c>
      <c r="AK82" s="9">
        <v>0</v>
      </c>
      <c r="AL82" s="9">
        <v>0</v>
      </c>
      <c r="AM82" s="9">
        <v>2950300</v>
      </c>
      <c r="AN82" s="41">
        <f t="shared" si="2"/>
        <v>48.452818846698818</v>
      </c>
      <c r="AO82" s="55">
        <v>2950300</v>
      </c>
      <c r="AP82" s="54">
        <v>0</v>
      </c>
      <c r="AQ82" s="55">
        <v>0</v>
      </c>
      <c r="AR82" s="56"/>
    </row>
    <row r="83" spans="2:44" ht="114.75" hidden="1" outlineLevel="2" x14ac:dyDescent="0.25">
      <c r="B83" s="2" t="s">
        <v>85</v>
      </c>
      <c r="C83" s="4" t="s">
        <v>236</v>
      </c>
      <c r="D83" s="2" t="s">
        <v>9</v>
      </c>
      <c r="E83" s="2" t="s">
        <v>10</v>
      </c>
      <c r="G83" s="2" t="s">
        <v>9</v>
      </c>
      <c r="H83" s="2" t="s">
        <v>9</v>
      </c>
      <c r="I83" s="2"/>
      <c r="J83" s="2"/>
      <c r="K83" s="2"/>
      <c r="L83" s="2"/>
      <c r="M83" s="2"/>
      <c r="N83" s="2"/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2950300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2950300</v>
      </c>
      <c r="AN83" s="41" t="e">
        <f t="shared" si="2"/>
        <v>#DIV/0!</v>
      </c>
      <c r="AO83" s="42"/>
      <c r="AP83" s="43"/>
      <c r="AQ83" s="42"/>
      <c r="AR83" s="35"/>
    </row>
    <row r="84" spans="2:44" ht="25.5" outlineLevel="3" x14ac:dyDescent="0.25">
      <c r="B84" s="100" t="s">
        <v>87</v>
      </c>
      <c r="C84" s="101" t="s">
        <v>237</v>
      </c>
      <c r="D84" s="100" t="s">
        <v>9</v>
      </c>
      <c r="E84" s="100" t="s">
        <v>10</v>
      </c>
      <c r="F84" s="40"/>
      <c r="G84" s="100" t="s">
        <v>9</v>
      </c>
      <c r="H84" s="100" t="s">
        <v>9</v>
      </c>
      <c r="I84" s="100"/>
      <c r="J84" s="100"/>
      <c r="K84" s="100"/>
      <c r="L84" s="100"/>
      <c r="M84" s="100"/>
      <c r="N84" s="100"/>
      <c r="O84" s="102">
        <v>0</v>
      </c>
      <c r="P84" s="102">
        <v>362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362000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362</v>
      </c>
      <c r="AG84" s="6">
        <v>105497.7</v>
      </c>
      <c r="AH84" s="6">
        <v>362</v>
      </c>
      <c r="AI84" s="6">
        <v>0</v>
      </c>
      <c r="AJ84" s="6">
        <v>0</v>
      </c>
      <c r="AK84" s="6">
        <v>105497.7</v>
      </c>
      <c r="AL84" s="6">
        <v>0</v>
      </c>
      <c r="AM84" s="6">
        <v>256502.3</v>
      </c>
      <c r="AN84" s="41">
        <f t="shared" si="2"/>
        <v>100</v>
      </c>
      <c r="AO84" s="42">
        <v>2950300</v>
      </c>
      <c r="AP84" s="43">
        <v>0</v>
      </c>
      <c r="AQ84" s="42">
        <v>0</v>
      </c>
      <c r="AR84" s="35"/>
    </row>
    <row r="85" spans="2:44" ht="89.25" x14ac:dyDescent="0.25">
      <c r="B85" s="11" t="s">
        <v>334</v>
      </c>
      <c r="C85" s="10" t="s">
        <v>333</v>
      </c>
      <c r="D85" s="63" t="s">
        <v>9</v>
      </c>
      <c r="E85" s="63" t="s">
        <v>10</v>
      </c>
      <c r="F85" s="24"/>
      <c r="G85" s="63" t="s">
        <v>9</v>
      </c>
      <c r="H85" s="63" t="s">
        <v>9</v>
      </c>
      <c r="I85" s="63"/>
      <c r="J85" s="63"/>
      <c r="K85" s="63"/>
      <c r="L85" s="63"/>
      <c r="M85" s="63"/>
      <c r="N85" s="63"/>
      <c r="O85" s="14">
        <v>0</v>
      </c>
      <c r="P85" s="14">
        <v>244</v>
      </c>
      <c r="Q85" s="15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5489800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49.8</v>
      </c>
      <c r="AG85" s="6">
        <v>0</v>
      </c>
      <c r="AH85" s="6">
        <v>49.8</v>
      </c>
      <c r="AI85" s="6">
        <v>0</v>
      </c>
      <c r="AJ85" s="6">
        <v>0</v>
      </c>
      <c r="AK85" s="6">
        <v>0</v>
      </c>
      <c r="AL85" s="6">
        <v>0</v>
      </c>
      <c r="AM85" s="6">
        <v>5489800</v>
      </c>
      <c r="AN85" s="41">
        <f t="shared" ref="AN85:AN168" si="42">(AH85/P85)*100</f>
        <v>20.409836065573771</v>
      </c>
      <c r="AO85" s="42">
        <v>256502.3</v>
      </c>
      <c r="AP85" s="43">
        <v>0.29143011049723755</v>
      </c>
      <c r="AQ85" s="42">
        <v>0</v>
      </c>
      <c r="AR85" s="35"/>
    </row>
    <row r="86" spans="2:44" ht="102" hidden="1" x14ac:dyDescent="0.25">
      <c r="B86" s="58" t="s">
        <v>88</v>
      </c>
      <c r="C86" s="59" t="s">
        <v>238</v>
      </c>
      <c r="D86" s="58" t="s">
        <v>9</v>
      </c>
      <c r="E86" s="58" t="s">
        <v>10</v>
      </c>
      <c r="F86" s="39"/>
      <c r="G86" s="58" t="s">
        <v>9</v>
      </c>
      <c r="H86" s="58" t="s">
        <v>9</v>
      </c>
      <c r="I86" s="58"/>
      <c r="J86" s="58"/>
      <c r="K86" s="58"/>
      <c r="L86" s="58"/>
      <c r="M86" s="58"/>
      <c r="N86" s="58"/>
      <c r="O86" s="16">
        <v>0</v>
      </c>
      <c r="P86" s="16"/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1800000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1800000</v>
      </c>
      <c r="AN86" s="41" t="e">
        <f t="shared" si="42"/>
        <v>#DIV/0!</v>
      </c>
      <c r="AO86" s="42">
        <v>5489800</v>
      </c>
      <c r="AP86" s="43">
        <v>0</v>
      </c>
      <c r="AQ86" s="42">
        <v>0</v>
      </c>
      <c r="AR86" s="35"/>
    </row>
    <row r="87" spans="2:44" ht="114.75" x14ac:dyDescent="0.25">
      <c r="B87" s="103" t="s">
        <v>279</v>
      </c>
      <c r="C87" s="59" t="s">
        <v>280</v>
      </c>
      <c r="D87" s="58"/>
      <c r="E87" s="58"/>
      <c r="F87" s="39"/>
      <c r="G87" s="58"/>
      <c r="H87" s="58"/>
      <c r="I87" s="58"/>
      <c r="J87" s="58"/>
      <c r="K87" s="58"/>
      <c r="L87" s="58"/>
      <c r="M87" s="58"/>
      <c r="N87" s="58"/>
      <c r="O87" s="16"/>
      <c r="P87" s="16">
        <v>1410</v>
      </c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>
        <v>475</v>
      </c>
      <c r="AG87" s="6"/>
      <c r="AH87" s="6">
        <v>475</v>
      </c>
      <c r="AI87" s="6"/>
      <c r="AJ87" s="6"/>
      <c r="AK87" s="6"/>
      <c r="AL87" s="6"/>
      <c r="AM87" s="6"/>
      <c r="AN87" s="41">
        <f t="shared" si="42"/>
        <v>33.687943262411345</v>
      </c>
      <c r="AO87" s="42"/>
      <c r="AP87" s="43"/>
      <c r="AQ87" s="42"/>
      <c r="AR87" s="35"/>
    </row>
    <row r="88" spans="2:44" ht="51" x14ac:dyDescent="0.25">
      <c r="B88" s="2" t="s">
        <v>89</v>
      </c>
      <c r="C88" s="4" t="s">
        <v>239</v>
      </c>
      <c r="D88" s="2" t="s">
        <v>9</v>
      </c>
      <c r="E88" s="2" t="s">
        <v>10</v>
      </c>
      <c r="G88" s="2" t="s">
        <v>9</v>
      </c>
      <c r="H88" s="2" t="s">
        <v>9</v>
      </c>
      <c r="I88" s="2"/>
      <c r="J88" s="2"/>
      <c r="K88" s="2"/>
      <c r="L88" s="2"/>
      <c r="M88" s="2"/>
      <c r="N88" s="2"/>
      <c r="O88" s="6">
        <v>0</v>
      </c>
      <c r="P88" s="6">
        <v>477.7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319914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373.9</v>
      </c>
      <c r="AG88" s="6">
        <v>77263.48</v>
      </c>
      <c r="AH88" s="6">
        <v>373.9</v>
      </c>
      <c r="AI88" s="6">
        <v>0</v>
      </c>
      <c r="AJ88" s="6">
        <v>0</v>
      </c>
      <c r="AK88" s="6">
        <v>77263.48</v>
      </c>
      <c r="AL88" s="6">
        <v>0</v>
      </c>
      <c r="AM88" s="6">
        <v>242650.52</v>
      </c>
      <c r="AN88" s="41">
        <f t="shared" si="42"/>
        <v>78.270881306259156</v>
      </c>
      <c r="AO88" s="42">
        <v>1800000</v>
      </c>
      <c r="AP88" s="43">
        <v>0</v>
      </c>
      <c r="AQ88" s="42">
        <v>0</v>
      </c>
      <c r="AR88" s="35"/>
    </row>
    <row r="89" spans="2:44" ht="38.25" x14ac:dyDescent="0.25">
      <c r="B89" s="1" t="s">
        <v>305</v>
      </c>
      <c r="C89" s="4" t="s">
        <v>298</v>
      </c>
      <c r="D89" s="2" t="s">
        <v>9</v>
      </c>
      <c r="E89" s="2" t="s">
        <v>10</v>
      </c>
      <c r="G89" s="2" t="s">
        <v>9</v>
      </c>
      <c r="H89" s="2" t="s">
        <v>9</v>
      </c>
      <c r="I89" s="2"/>
      <c r="J89" s="2"/>
      <c r="K89" s="2"/>
      <c r="L89" s="2"/>
      <c r="M89" s="2"/>
      <c r="N89" s="2"/>
      <c r="O89" s="6">
        <v>0</v>
      </c>
      <c r="P89" s="6">
        <v>350</v>
      </c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>
        <v>350</v>
      </c>
      <c r="AG89" s="6"/>
      <c r="AH89" s="6">
        <v>105</v>
      </c>
      <c r="AI89" s="6">
        <v>0</v>
      </c>
      <c r="AJ89" s="6">
        <v>0</v>
      </c>
      <c r="AK89" s="6">
        <v>0</v>
      </c>
      <c r="AL89" s="6">
        <v>0</v>
      </c>
      <c r="AM89" s="6">
        <v>440000</v>
      </c>
      <c r="AN89" s="41">
        <f t="shared" si="42"/>
        <v>30</v>
      </c>
      <c r="AO89" s="42">
        <v>242650.52</v>
      </c>
      <c r="AP89" s="43">
        <v>0.24151328169445538</v>
      </c>
      <c r="AQ89" s="42">
        <v>0</v>
      </c>
      <c r="AR89" s="35"/>
    </row>
    <row r="90" spans="2:44" ht="38.25" x14ac:dyDescent="0.25">
      <c r="B90" s="1" t="s">
        <v>306</v>
      </c>
      <c r="C90" s="4" t="s">
        <v>299</v>
      </c>
      <c r="D90" s="2" t="s">
        <v>9</v>
      </c>
      <c r="E90" s="2" t="s">
        <v>10</v>
      </c>
      <c r="G90" s="2" t="s">
        <v>9</v>
      </c>
      <c r="H90" s="2" t="s">
        <v>9</v>
      </c>
      <c r="I90" s="2"/>
      <c r="J90" s="2"/>
      <c r="K90" s="2"/>
      <c r="L90" s="2"/>
      <c r="M90" s="2"/>
      <c r="N90" s="2"/>
      <c r="O90" s="6">
        <v>0</v>
      </c>
      <c r="P90" s="6">
        <v>100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>
        <v>100</v>
      </c>
      <c r="AG90" s="6"/>
      <c r="AH90" s="6">
        <v>30</v>
      </c>
      <c r="AI90" s="6">
        <v>0</v>
      </c>
      <c r="AJ90" s="6">
        <v>0</v>
      </c>
      <c r="AK90" s="6">
        <v>0</v>
      </c>
      <c r="AL90" s="6">
        <v>0</v>
      </c>
      <c r="AM90" s="6">
        <v>220000</v>
      </c>
      <c r="AN90" s="41">
        <f t="shared" si="42"/>
        <v>30</v>
      </c>
      <c r="AO90" s="42">
        <v>440000</v>
      </c>
      <c r="AP90" s="43">
        <v>0</v>
      </c>
      <c r="AQ90" s="42">
        <v>0</v>
      </c>
      <c r="AR90" s="35"/>
    </row>
    <row r="91" spans="2:44" ht="38.25" x14ac:dyDescent="0.25">
      <c r="B91" s="1" t="s">
        <v>308</v>
      </c>
      <c r="C91" s="4" t="s">
        <v>317</v>
      </c>
      <c r="D91" s="2"/>
      <c r="E91" s="2"/>
      <c r="G91" s="2"/>
      <c r="H91" s="2"/>
      <c r="I91" s="2"/>
      <c r="J91" s="2"/>
      <c r="K91" s="2"/>
      <c r="L91" s="2"/>
      <c r="M91" s="2"/>
      <c r="N91" s="2"/>
      <c r="O91" s="6"/>
      <c r="P91" s="6">
        <v>750</v>
      </c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>
        <v>750</v>
      </c>
      <c r="AG91" s="6"/>
      <c r="AH91" s="6">
        <v>225</v>
      </c>
      <c r="AI91" s="6"/>
      <c r="AJ91" s="6"/>
      <c r="AK91" s="6"/>
      <c r="AL91" s="6"/>
      <c r="AM91" s="6"/>
      <c r="AN91" s="41">
        <f t="shared" si="42"/>
        <v>30</v>
      </c>
      <c r="AO91" s="42"/>
      <c r="AP91" s="43"/>
      <c r="AQ91" s="42"/>
      <c r="AR91" s="35"/>
    </row>
    <row r="92" spans="2:44" ht="38.25" x14ac:dyDescent="0.25">
      <c r="B92" s="1" t="s">
        <v>307</v>
      </c>
      <c r="C92" s="4" t="s">
        <v>300</v>
      </c>
      <c r="D92" s="2"/>
      <c r="E92" s="2"/>
      <c r="G92" s="2"/>
      <c r="H92" s="2"/>
      <c r="I92" s="2"/>
      <c r="J92" s="2"/>
      <c r="K92" s="2"/>
      <c r="L92" s="2"/>
      <c r="M92" s="2"/>
      <c r="N92" s="2"/>
      <c r="O92" s="6"/>
      <c r="P92" s="6">
        <v>200</v>
      </c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>
        <v>200</v>
      </c>
      <c r="AG92" s="6"/>
      <c r="AH92" s="6">
        <v>60</v>
      </c>
      <c r="AI92" s="6"/>
      <c r="AJ92" s="6"/>
      <c r="AK92" s="6"/>
      <c r="AL92" s="6"/>
      <c r="AM92" s="6"/>
      <c r="AN92" s="41">
        <f t="shared" si="42"/>
        <v>30</v>
      </c>
      <c r="AO92" s="42"/>
      <c r="AP92" s="43"/>
      <c r="AQ92" s="42"/>
      <c r="AR92" s="35"/>
    </row>
    <row r="93" spans="2:44" ht="38.25" x14ac:dyDescent="0.25">
      <c r="B93" s="1" t="s">
        <v>309</v>
      </c>
      <c r="C93" s="4" t="s">
        <v>301</v>
      </c>
      <c r="D93" s="2" t="s">
        <v>9</v>
      </c>
      <c r="E93" s="2" t="s">
        <v>10</v>
      </c>
      <c r="G93" s="2" t="s">
        <v>9</v>
      </c>
      <c r="H93" s="2" t="s">
        <v>9</v>
      </c>
      <c r="I93" s="2"/>
      <c r="J93" s="2"/>
      <c r="K93" s="2"/>
      <c r="L93" s="2"/>
      <c r="M93" s="2"/>
      <c r="N93" s="2"/>
      <c r="O93" s="6">
        <v>0</v>
      </c>
      <c r="P93" s="6">
        <v>300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>
        <v>300</v>
      </c>
      <c r="AG93" s="6"/>
      <c r="AH93" s="6">
        <v>90</v>
      </c>
      <c r="AI93" s="6">
        <v>0</v>
      </c>
      <c r="AJ93" s="6">
        <v>0</v>
      </c>
      <c r="AK93" s="6">
        <v>0</v>
      </c>
      <c r="AL93" s="6">
        <v>0</v>
      </c>
      <c r="AM93" s="6">
        <v>220000</v>
      </c>
      <c r="AN93" s="41">
        <f t="shared" si="42"/>
        <v>30</v>
      </c>
      <c r="AO93" s="42">
        <v>220000</v>
      </c>
      <c r="AP93" s="43">
        <v>0</v>
      </c>
      <c r="AQ93" s="42">
        <v>0</v>
      </c>
      <c r="AR93" s="35"/>
    </row>
    <row r="94" spans="2:44" ht="38.25" x14ac:dyDescent="0.25">
      <c r="B94" s="1" t="s">
        <v>310</v>
      </c>
      <c r="C94" s="4" t="s">
        <v>302</v>
      </c>
      <c r="D94" s="2"/>
      <c r="E94" s="2"/>
      <c r="G94" s="2"/>
      <c r="H94" s="2"/>
      <c r="I94" s="2"/>
      <c r="J94" s="2"/>
      <c r="K94" s="2"/>
      <c r="L94" s="2"/>
      <c r="M94" s="2"/>
      <c r="N94" s="2"/>
      <c r="O94" s="6"/>
      <c r="P94" s="6">
        <v>300</v>
      </c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>
        <v>300</v>
      </c>
      <c r="AG94" s="6"/>
      <c r="AH94" s="6">
        <v>90</v>
      </c>
      <c r="AI94" s="6"/>
      <c r="AJ94" s="6"/>
      <c r="AK94" s="6"/>
      <c r="AL94" s="6"/>
      <c r="AM94" s="6"/>
      <c r="AN94" s="41">
        <f t="shared" si="42"/>
        <v>30</v>
      </c>
      <c r="AO94" s="42"/>
      <c r="AP94" s="43"/>
      <c r="AQ94" s="42"/>
      <c r="AR94" s="35"/>
    </row>
    <row r="95" spans="2:44" ht="38.25" x14ac:dyDescent="0.25">
      <c r="B95" s="2" t="s">
        <v>90</v>
      </c>
      <c r="C95" s="4" t="s">
        <v>318</v>
      </c>
      <c r="D95" s="2" t="s">
        <v>9</v>
      </c>
      <c r="E95" s="2" t="s">
        <v>10</v>
      </c>
      <c r="G95" s="2" t="s">
        <v>9</v>
      </c>
      <c r="H95" s="2" t="s">
        <v>9</v>
      </c>
      <c r="I95" s="2"/>
      <c r="J95" s="2"/>
      <c r="K95" s="2"/>
      <c r="L95" s="2"/>
      <c r="M95" s="2"/>
      <c r="N95" s="2"/>
      <c r="O95" s="6">
        <v>0</v>
      </c>
      <c r="P95" s="6">
        <v>601.9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448600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472.3</v>
      </c>
      <c r="AG95" s="6">
        <v>109750.39999999999</v>
      </c>
      <c r="AH95" s="6">
        <v>471</v>
      </c>
      <c r="AI95" s="6">
        <v>0</v>
      </c>
      <c r="AJ95" s="6">
        <v>0</v>
      </c>
      <c r="AK95" s="6">
        <v>108332.18</v>
      </c>
      <c r="AL95" s="6">
        <v>1418.22</v>
      </c>
      <c r="AM95" s="6">
        <v>338849.6</v>
      </c>
      <c r="AN95" s="41">
        <f t="shared" si="42"/>
        <v>78.252201362352565</v>
      </c>
      <c r="AO95" s="42">
        <v>220000</v>
      </c>
      <c r="AP95" s="43">
        <v>0</v>
      </c>
      <c r="AQ95" s="42">
        <v>0</v>
      </c>
      <c r="AR95" s="35"/>
    </row>
    <row r="96" spans="2:44" ht="25.5" hidden="1" x14ac:dyDescent="0.25">
      <c r="B96" s="2" t="s">
        <v>92</v>
      </c>
      <c r="C96" s="4" t="s">
        <v>91</v>
      </c>
      <c r="D96" s="2" t="s">
        <v>9</v>
      </c>
      <c r="E96" s="2" t="s">
        <v>10</v>
      </c>
      <c r="G96" s="2" t="s">
        <v>9</v>
      </c>
      <c r="H96" s="2" t="s">
        <v>9</v>
      </c>
      <c r="I96" s="2"/>
      <c r="J96" s="2"/>
      <c r="K96" s="2"/>
      <c r="L96" s="2"/>
      <c r="M96" s="2"/>
      <c r="N96" s="2"/>
      <c r="O96" s="6">
        <v>0</v>
      </c>
      <c r="P96" s="6"/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/>
      <c r="AG96" s="6">
        <v>0</v>
      </c>
      <c r="AH96" s="6"/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41" t="e">
        <f t="shared" si="42"/>
        <v>#DIV/0!</v>
      </c>
      <c r="AO96" s="42">
        <v>340267.82</v>
      </c>
      <c r="AP96" s="43">
        <v>0.24148947837717344</v>
      </c>
      <c r="AQ96" s="42">
        <v>0</v>
      </c>
      <c r="AR96" s="35"/>
    </row>
    <row r="97" spans="2:44" ht="51" hidden="1" x14ac:dyDescent="0.25">
      <c r="B97" s="3" t="s">
        <v>311</v>
      </c>
      <c r="C97" s="4" t="s">
        <v>296</v>
      </c>
      <c r="D97" s="2" t="s">
        <v>9</v>
      </c>
      <c r="E97" s="2" t="s">
        <v>10</v>
      </c>
      <c r="G97" s="2" t="s">
        <v>9</v>
      </c>
      <c r="H97" s="2" t="s">
        <v>9</v>
      </c>
      <c r="I97" s="2"/>
      <c r="J97" s="2"/>
      <c r="K97" s="2"/>
      <c r="L97" s="2"/>
      <c r="M97" s="2"/>
      <c r="N97" s="2"/>
      <c r="O97" s="6">
        <v>0</v>
      </c>
      <c r="P97" s="6"/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372605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6">
        <v>0</v>
      </c>
      <c r="AM97" s="6">
        <v>372605</v>
      </c>
      <c r="AN97" s="41" t="e">
        <f t="shared" si="42"/>
        <v>#DIV/0!</v>
      </c>
      <c r="AO97" s="42">
        <v>0</v>
      </c>
      <c r="AP97" s="43">
        <v>0</v>
      </c>
      <c r="AQ97" s="42">
        <v>0</v>
      </c>
      <c r="AR97" s="35"/>
    </row>
    <row r="98" spans="2:44" ht="51" hidden="1" x14ac:dyDescent="0.25">
      <c r="B98" s="3" t="s">
        <v>312</v>
      </c>
      <c r="C98" s="4" t="s">
        <v>297</v>
      </c>
      <c r="D98" s="2" t="s">
        <v>9</v>
      </c>
      <c r="E98" s="2" t="s">
        <v>10</v>
      </c>
      <c r="G98" s="2" t="s">
        <v>9</v>
      </c>
      <c r="H98" s="2" t="s">
        <v>9</v>
      </c>
      <c r="I98" s="2"/>
      <c r="J98" s="2"/>
      <c r="K98" s="2"/>
      <c r="L98" s="2"/>
      <c r="M98" s="2"/>
      <c r="N98" s="2"/>
      <c r="O98" s="6">
        <v>0</v>
      </c>
      <c r="P98" s="6"/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344032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344032</v>
      </c>
      <c r="AN98" s="41" t="e">
        <f t="shared" si="42"/>
        <v>#DIV/0!</v>
      </c>
      <c r="AO98" s="42">
        <v>372605</v>
      </c>
      <c r="AP98" s="43">
        <v>0</v>
      </c>
      <c r="AQ98" s="42">
        <v>0</v>
      </c>
      <c r="AR98" s="35"/>
    </row>
    <row r="99" spans="2:44" ht="51" hidden="1" x14ac:dyDescent="0.25">
      <c r="B99" s="2" t="s">
        <v>93</v>
      </c>
      <c r="C99" s="4" t="s">
        <v>281</v>
      </c>
      <c r="D99" s="2" t="s">
        <v>9</v>
      </c>
      <c r="E99" s="2" t="s">
        <v>10</v>
      </c>
      <c r="G99" s="2" t="s">
        <v>9</v>
      </c>
      <c r="H99" s="2" t="s">
        <v>9</v>
      </c>
      <c r="I99" s="2"/>
      <c r="J99" s="2"/>
      <c r="K99" s="2"/>
      <c r="L99" s="2"/>
      <c r="M99" s="2"/>
      <c r="N99" s="2"/>
      <c r="O99" s="6">
        <v>0</v>
      </c>
      <c r="P99" s="6"/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607863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/>
      <c r="AG99" s="6">
        <v>0</v>
      </c>
      <c r="AH99" s="6"/>
      <c r="AI99" s="6">
        <v>0</v>
      </c>
      <c r="AJ99" s="6">
        <v>0</v>
      </c>
      <c r="AK99" s="6">
        <v>0</v>
      </c>
      <c r="AL99" s="6">
        <v>0</v>
      </c>
      <c r="AM99" s="6">
        <v>607863</v>
      </c>
      <c r="AN99" s="41" t="e">
        <f t="shared" si="42"/>
        <v>#DIV/0!</v>
      </c>
      <c r="AO99" s="42">
        <v>344032</v>
      </c>
      <c r="AP99" s="43">
        <v>0</v>
      </c>
      <c r="AQ99" s="42">
        <v>0</v>
      </c>
      <c r="AR99" s="35"/>
    </row>
    <row r="100" spans="2:44" ht="51" hidden="1" x14ac:dyDescent="0.25">
      <c r="B100" s="2" t="s">
        <v>252</v>
      </c>
      <c r="C100" s="4" t="s">
        <v>282</v>
      </c>
      <c r="D100" s="2"/>
      <c r="E100" s="2"/>
      <c r="G100" s="2"/>
      <c r="H100" s="2"/>
      <c r="I100" s="2"/>
      <c r="J100" s="2"/>
      <c r="K100" s="2"/>
      <c r="L100" s="2"/>
      <c r="M100" s="2"/>
      <c r="N100" s="2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41" t="e">
        <f t="shared" si="42"/>
        <v>#DIV/0!</v>
      </c>
      <c r="AO100" s="42"/>
      <c r="AP100" s="43"/>
      <c r="AQ100" s="42"/>
      <c r="AR100" s="35"/>
    </row>
    <row r="101" spans="2:44" ht="51" x14ac:dyDescent="0.25">
      <c r="B101" s="11" t="s">
        <v>319</v>
      </c>
      <c r="C101" s="10" t="s">
        <v>323</v>
      </c>
      <c r="D101" s="11" t="s">
        <v>9</v>
      </c>
      <c r="E101" s="11" t="s">
        <v>10</v>
      </c>
      <c r="F101" s="11" t="s">
        <v>319</v>
      </c>
      <c r="G101" s="11" t="s">
        <v>9</v>
      </c>
      <c r="H101" s="11" t="s">
        <v>9</v>
      </c>
      <c r="I101" s="11"/>
      <c r="J101" s="11"/>
      <c r="K101" s="11"/>
      <c r="L101" s="11"/>
      <c r="M101" s="11"/>
      <c r="N101" s="11"/>
      <c r="O101" s="12">
        <v>0</v>
      </c>
      <c r="P101" s="13">
        <v>1617.1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1617044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808.5</v>
      </c>
      <c r="AG101" s="13">
        <v>808522</v>
      </c>
      <c r="AH101" s="13">
        <v>808.5</v>
      </c>
      <c r="AI101" s="6"/>
      <c r="AJ101" s="6"/>
      <c r="AK101" s="6"/>
      <c r="AL101" s="6"/>
      <c r="AM101" s="6"/>
      <c r="AN101" s="41">
        <f t="shared" si="42"/>
        <v>49.996908045266217</v>
      </c>
      <c r="AO101" s="42"/>
      <c r="AP101" s="43"/>
      <c r="AQ101" s="42"/>
      <c r="AR101" s="35"/>
    </row>
    <row r="102" spans="2:44" ht="51" x14ac:dyDescent="0.25">
      <c r="B102" s="11" t="s">
        <v>320</v>
      </c>
      <c r="C102" s="10" t="s">
        <v>324</v>
      </c>
      <c r="D102" s="11" t="s">
        <v>9</v>
      </c>
      <c r="E102" s="11" t="s">
        <v>10</v>
      </c>
      <c r="F102" s="11" t="s">
        <v>320</v>
      </c>
      <c r="G102" s="11" t="s">
        <v>9</v>
      </c>
      <c r="H102" s="11" t="s">
        <v>9</v>
      </c>
      <c r="I102" s="11"/>
      <c r="J102" s="11"/>
      <c r="K102" s="11"/>
      <c r="L102" s="11"/>
      <c r="M102" s="11"/>
      <c r="N102" s="11"/>
      <c r="O102" s="12">
        <v>0</v>
      </c>
      <c r="P102" s="13">
        <v>407.7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407718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203.9</v>
      </c>
      <c r="AG102" s="13">
        <v>203859</v>
      </c>
      <c r="AH102" s="13">
        <v>203.9</v>
      </c>
      <c r="AI102" s="6"/>
      <c r="AJ102" s="6"/>
      <c r="AK102" s="6"/>
      <c r="AL102" s="6"/>
      <c r="AM102" s="6"/>
      <c r="AN102" s="41">
        <f t="shared" si="42"/>
        <v>50.012263919548694</v>
      </c>
      <c r="AO102" s="42"/>
      <c r="AP102" s="43"/>
      <c r="AQ102" s="42"/>
      <c r="AR102" s="35"/>
    </row>
    <row r="103" spans="2:44" ht="51" x14ac:dyDescent="0.25">
      <c r="B103" s="11" t="s">
        <v>311</v>
      </c>
      <c r="C103" s="10" t="s">
        <v>325</v>
      </c>
      <c r="D103" s="11" t="s">
        <v>9</v>
      </c>
      <c r="E103" s="11" t="s">
        <v>10</v>
      </c>
      <c r="F103" s="11" t="s">
        <v>311</v>
      </c>
      <c r="G103" s="11" t="s">
        <v>9</v>
      </c>
      <c r="H103" s="11" t="s">
        <v>9</v>
      </c>
      <c r="I103" s="11"/>
      <c r="J103" s="11"/>
      <c r="K103" s="11"/>
      <c r="L103" s="11"/>
      <c r="M103" s="11"/>
      <c r="N103" s="11"/>
      <c r="O103" s="12">
        <v>0</v>
      </c>
      <c r="P103" s="13">
        <v>3316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3315997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1658</v>
      </c>
      <c r="AG103" s="13">
        <v>1657998.5</v>
      </c>
      <c r="AH103" s="13">
        <v>1658</v>
      </c>
      <c r="AI103" s="6"/>
      <c r="AJ103" s="6"/>
      <c r="AK103" s="6"/>
      <c r="AL103" s="6"/>
      <c r="AM103" s="6"/>
      <c r="AN103" s="41">
        <f t="shared" si="42"/>
        <v>50</v>
      </c>
      <c r="AO103" s="42"/>
      <c r="AP103" s="43"/>
      <c r="AQ103" s="42"/>
      <c r="AR103" s="35"/>
    </row>
    <row r="104" spans="2:44" ht="51" x14ac:dyDescent="0.25">
      <c r="B104" s="11" t="s">
        <v>312</v>
      </c>
      <c r="C104" s="10" t="s">
        <v>326</v>
      </c>
      <c r="D104" s="11" t="s">
        <v>9</v>
      </c>
      <c r="E104" s="11" t="s">
        <v>10</v>
      </c>
      <c r="F104" s="11" t="s">
        <v>312</v>
      </c>
      <c r="G104" s="11" t="s">
        <v>9</v>
      </c>
      <c r="H104" s="11" t="s">
        <v>9</v>
      </c>
      <c r="I104" s="11"/>
      <c r="J104" s="11"/>
      <c r="K104" s="11"/>
      <c r="L104" s="11"/>
      <c r="M104" s="11"/>
      <c r="N104" s="11"/>
      <c r="O104" s="12">
        <v>0</v>
      </c>
      <c r="P104" s="13">
        <v>1053.7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1053700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526.9</v>
      </c>
      <c r="AG104" s="13">
        <v>526850</v>
      </c>
      <c r="AH104" s="13">
        <v>526.79999999999995</v>
      </c>
      <c r="AI104" s="6"/>
      <c r="AJ104" s="6"/>
      <c r="AK104" s="6"/>
      <c r="AL104" s="6"/>
      <c r="AM104" s="6"/>
      <c r="AN104" s="41">
        <f t="shared" si="42"/>
        <v>49.995254816361381</v>
      </c>
      <c r="AO104" s="42"/>
      <c r="AP104" s="43"/>
      <c r="AQ104" s="42"/>
      <c r="AR104" s="35"/>
    </row>
    <row r="105" spans="2:44" ht="51" x14ac:dyDescent="0.25">
      <c r="B105" s="11" t="s">
        <v>321</v>
      </c>
      <c r="C105" s="10" t="s">
        <v>327</v>
      </c>
      <c r="D105" s="11" t="s">
        <v>9</v>
      </c>
      <c r="E105" s="11" t="s">
        <v>10</v>
      </c>
      <c r="F105" s="11" t="s">
        <v>321</v>
      </c>
      <c r="G105" s="11" t="s">
        <v>9</v>
      </c>
      <c r="H105" s="11" t="s">
        <v>9</v>
      </c>
      <c r="I105" s="11"/>
      <c r="J105" s="11"/>
      <c r="K105" s="11"/>
      <c r="L105" s="11"/>
      <c r="M105" s="11"/>
      <c r="N105" s="11"/>
      <c r="O105" s="12">
        <v>0</v>
      </c>
      <c r="P105" s="13">
        <v>1228.9000000000001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1228887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614.4</v>
      </c>
      <c r="AG105" s="13">
        <v>614443.5</v>
      </c>
      <c r="AH105" s="13">
        <v>614.4</v>
      </c>
      <c r="AI105" s="6"/>
      <c r="AJ105" s="6"/>
      <c r="AK105" s="6"/>
      <c r="AL105" s="6"/>
      <c r="AM105" s="6"/>
      <c r="AN105" s="41">
        <f t="shared" si="42"/>
        <v>49.995931320693302</v>
      </c>
      <c r="AO105" s="42"/>
      <c r="AP105" s="43"/>
      <c r="AQ105" s="42"/>
      <c r="AR105" s="35"/>
    </row>
    <row r="106" spans="2:44" ht="51" x14ac:dyDescent="0.25">
      <c r="B106" s="11" t="s">
        <v>322</v>
      </c>
      <c r="C106" s="10" t="s">
        <v>328</v>
      </c>
      <c r="D106" s="11" t="s">
        <v>9</v>
      </c>
      <c r="E106" s="11" t="s">
        <v>10</v>
      </c>
      <c r="F106" s="11" t="s">
        <v>322</v>
      </c>
      <c r="G106" s="11" t="s">
        <v>9</v>
      </c>
      <c r="H106" s="11" t="s">
        <v>9</v>
      </c>
      <c r="I106" s="11"/>
      <c r="J106" s="11"/>
      <c r="K106" s="11"/>
      <c r="L106" s="11"/>
      <c r="M106" s="11"/>
      <c r="N106" s="11"/>
      <c r="O106" s="12">
        <v>0</v>
      </c>
      <c r="P106" s="13">
        <v>1254.8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1254787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627.4</v>
      </c>
      <c r="AG106" s="13">
        <v>627393.5</v>
      </c>
      <c r="AH106" s="13">
        <v>627.4</v>
      </c>
      <c r="AI106" s="6"/>
      <c r="AJ106" s="6"/>
      <c r="AK106" s="6"/>
      <c r="AL106" s="6"/>
      <c r="AM106" s="6"/>
      <c r="AN106" s="41">
        <f t="shared" si="42"/>
        <v>50</v>
      </c>
      <c r="AO106" s="42"/>
      <c r="AP106" s="43"/>
      <c r="AQ106" s="42"/>
      <c r="AR106" s="35"/>
    </row>
    <row r="107" spans="2:44" ht="40.5" x14ac:dyDescent="0.25">
      <c r="B107" s="115" t="s">
        <v>183</v>
      </c>
      <c r="C107" s="116" t="s">
        <v>95</v>
      </c>
      <c r="D107" s="115" t="s">
        <v>9</v>
      </c>
      <c r="E107" s="115" t="s">
        <v>10</v>
      </c>
      <c r="F107" s="117"/>
      <c r="G107" s="115" t="s">
        <v>9</v>
      </c>
      <c r="H107" s="115" t="s">
        <v>9</v>
      </c>
      <c r="I107" s="115"/>
      <c r="J107" s="115"/>
      <c r="K107" s="115"/>
      <c r="L107" s="115"/>
      <c r="M107" s="115"/>
      <c r="N107" s="115"/>
      <c r="O107" s="118">
        <v>0</v>
      </c>
      <c r="P107" s="118">
        <f>P108+P116+P124+P129</f>
        <v>37747.1</v>
      </c>
      <c r="Q107" s="118">
        <f t="shared" ref="Q107:AG107" si="43">Q108+Q116+Q124+Q129</f>
        <v>0</v>
      </c>
      <c r="R107" s="118">
        <f t="shared" si="43"/>
        <v>0</v>
      </c>
      <c r="S107" s="118">
        <f t="shared" si="43"/>
        <v>0</v>
      </c>
      <c r="T107" s="118">
        <f t="shared" si="43"/>
        <v>0</v>
      </c>
      <c r="U107" s="118">
        <f t="shared" si="43"/>
        <v>0</v>
      </c>
      <c r="V107" s="118">
        <f t="shared" si="43"/>
        <v>0</v>
      </c>
      <c r="W107" s="118">
        <f t="shared" si="43"/>
        <v>0</v>
      </c>
      <c r="X107" s="118">
        <f t="shared" si="43"/>
        <v>0</v>
      </c>
      <c r="Y107" s="118">
        <f t="shared" si="43"/>
        <v>41775411.810000002</v>
      </c>
      <c r="Z107" s="118">
        <f t="shared" si="43"/>
        <v>0</v>
      </c>
      <c r="AA107" s="118">
        <f t="shared" si="43"/>
        <v>0</v>
      </c>
      <c r="AB107" s="118">
        <f t="shared" si="43"/>
        <v>0</v>
      </c>
      <c r="AC107" s="118">
        <f t="shared" si="43"/>
        <v>0</v>
      </c>
      <c r="AD107" s="118">
        <f t="shared" si="43"/>
        <v>0</v>
      </c>
      <c r="AE107" s="118">
        <f t="shared" si="43"/>
        <v>0</v>
      </c>
      <c r="AF107" s="118">
        <f>AF108+AF116+AF124+AF129</f>
        <v>28976.800000000003</v>
      </c>
      <c r="AG107" s="118">
        <f t="shared" si="43"/>
        <v>5447729.2699999996</v>
      </c>
      <c r="AH107" s="118">
        <f>AH108+AH116+AH124+AH129</f>
        <v>28795.300000000003</v>
      </c>
      <c r="AI107" s="118">
        <v>0</v>
      </c>
      <c r="AJ107" s="118">
        <v>0</v>
      </c>
      <c r="AK107" s="118">
        <v>0</v>
      </c>
      <c r="AL107" s="118">
        <v>0</v>
      </c>
      <c r="AM107" s="118">
        <v>466300</v>
      </c>
      <c r="AN107" s="114">
        <f t="shared" si="42"/>
        <v>76.284800686675283</v>
      </c>
      <c r="AO107" s="42">
        <v>466300</v>
      </c>
      <c r="AP107" s="43">
        <v>0</v>
      </c>
      <c r="AQ107" s="42">
        <v>0</v>
      </c>
      <c r="AR107" s="35"/>
    </row>
    <row r="108" spans="2:44" ht="40.5" outlineLevel="1" x14ac:dyDescent="0.25">
      <c r="B108" s="44" t="s">
        <v>203</v>
      </c>
      <c r="C108" s="45" t="s">
        <v>96</v>
      </c>
      <c r="D108" s="44" t="s">
        <v>9</v>
      </c>
      <c r="E108" s="44" t="s">
        <v>10</v>
      </c>
      <c r="F108" s="46"/>
      <c r="G108" s="44" t="s">
        <v>9</v>
      </c>
      <c r="H108" s="44" t="s">
        <v>9</v>
      </c>
      <c r="I108" s="44"/>
      <c r="J108" s="44"/>
      <c r="K108" s="44"/>
      <c r="L108" s="44"/>
      <c r="M108" s="44"/>
      <c r="N108" s="44"/>
      <c r="O108" s="20">
        <v>0</v>
      </c>
      <c r="P108" s="20">
        <f>P109+P113</f>
        <v>403</v>
      </c>
      <c r="Q108" s="20">
        <f t="shared" ref="Q108:AH108" si="44">Q109+Q113</f>
        <v>0</v>
      </c>
      <c r="R108" s="20">
        <f t="shared" si="44"/>
        <v>0</v>
      </c>
      <c r="S108" s="20">
        <f t="shared" si="44"/>
        <v>0</v>
      </c>
      <c r="T108" s="20">
        <f t="shared" si="44"/>
        <v>0</v>
      </c>
      <c r="U108" s="20">
        <f t="shared" si="44"/>
        <v>0</v>
      </c>
      <c r="V108" s="20">
        <f t="shared" si="44"/>
        <v>0</v>
      </c>
      <c r="W108" s="20">
        <f t="shared" si="44"/>
        <v>0</v>
      </c>
      <c r="X108" s="20">
        <f t="shared" si="44"/>
        <v>0</v>
      </c>
      <c r="Y108" s="20">
        <f t="shared" si="44"/>
        <v>11568511.809999999</v>
      </c>
      <c r="Z108" s="20">
        <f t="shared" si="44"/>
        <v>0</v>
      </c>
      <c r="AA108" s="20">
        <f t="shared" si="44"/>
        <v>0</v>
      </c>
      <c r="AB108" s="20">
        <f t="shared" si="44"/>
        <v>0</v>
      </c>
      <c r="AC108" s="20">
        <f t="shared" si="44"/>
        <v>0</v>
      </c>
      <c r="AD108" s="20">
        <f t="shared" si="44"/>
        <v>0</v>
      </c>
      <c r="AE108" s="20">
        <f t="shared" si="44"/>
        <v>0</v>
      </c>
      <c r="AF108" s="20">
        <f t="shared" si="44"/>
        <v>403</v>
      </c>
      <c r="AG108" s="20">
        <f t="shared" si="44"/>
        <v>0</v>
      </c>
      <c r="AH108" s="20">
        <f t="shared" si="44"/>
        <v>403</v>
      </c>
      <c r="AI108" s="20">
        <v>0</v>
      </c>
      <c r="AJ108" s="20">
        <v>0</v>
      </c>
      <c r="AK108" s="20">
        <v>0</v>
      </c>
      <c r="AL108" s="20">
        <v>0</v>
      </c>
      <c r="AM108" s="20">
        <v>466300</v>
      </c>
      <c r="AN108" s="41">
        <v>0</v>
      </c>
      <c r="AO108" s="42">
        <v>466300</v>
      </c>
      <c r="AP108" s="43">
        <v>0</v>
      </c>
      <c r="AQ108" s="42">
        <v>0</v>
      </c>
      <c r="AR108" s="35"/>
    </row>
    <row r="109" spans="2:44" s="57" customFormat="1" ht="25.5" outlineLevel="2" x14ac:dyDescent="0.25">
      <c r="B109" s="47" t="s">
        <v>204</v>
      </c>
      <c r="C109" s="48" t="s">
        <v>240</v>
      </c>
      <c r="D109" s="47" t="s">
        <v>9</v>
      </c>
      <c r="E109" s="47" t="s">
        <v>10</v>
      </c>
      <c r="F109" s="49"/>
      <c r="G109" s="47" t="s">
        <v>9</v>
      </c>
      <c r="H109" s="47" t="s">
        <v>9</v>
      </c>
      <c r="I109" s="47"/>
      <c r="J109" s="47"/>
      <c r="K109" s="47"/>
      <c r="L109" s="47"/>
      <c r="M109" s="47"/>
      <c r="N109" s="47"/>
      <c r="O109" s="9">
        <v>0</v>
      </c>
      <c r="P109" s="9">
        <f>P110+P111+P112</f>
        <v>403</v>
      </c>
      <c r="Q109" s="9">
        <f t="shared" ref="Q109:AH109" si="45">Q110+Q111+Q112</f>
        <v>0</v>
      </c>
      <c r="R109" s="9">
        <f t="shared" si="45"/>
        <v>0</v>
      </c>
      <c r="S109" s="9">
        <f t="shared" si="45"/>
        <v>0</v>
      </c>
      <c r="T109" s="9">
        <f t="shared" si="45"/>
        <v>0</v>
      </c>
      <c r="U109" s="9">
        <f t="shared" si="45"/>
        <v>0</v>
      </c>
      <c r="V109" s="9">
        <f t="shared" si="45"/>
        <v>0</v>
      </c>
      <c r="W109" s="9">
        <f t="shared" si="45"/>
        <v>0</v>
      </c>
      <c r="X109" s="9">
        <f t="shared" si="45"/>
        <v>0</v>
      </c>
      <c r="Y109" s="9">
        <f t="shared" si="45"/>
        <v>5266300</v>
      </c>
      <c r="Z109" s="9">
        <f t="shared" si="45"/>
        <v>0</v>
      </c>
      <c r="AA109" s="9">
        <f t="shared" si="45"/>
        <v>0</v>
      </c>
      <c r="AB109" s="9">
        <f t="shared" si="45"/>
        <v>0</v>
      </c>
      <c r="AC109" s="9">
        <f t="shared" si="45"/>
        <v>0</v>
      </c>
      <c r="AD109" s="9">
        <f t="shared" si="45"/>
        <v>0</v>
      </c>
      <c r="AE109" s="9">
        <f t="shared" si="45"/>
        <v>0</v>
      </c>
      <c r="AF109" s="9">
        <f t="shared" si="45"/>
        <v>403</v>
      </c>
      <c r="AG109" s="9">
        <f t="shared" si="45"/>
        <v>0</v>
      </c>
      <c r="AH109" s="9">
        <f t="shared" si="45"/>
        <v>403</v>
      </c>
      <c r="AI109" s="9">
        <v>0</v>
      </c>
      <c r="AJ109" s="9">
        <v>0</v>
      </c>
      <c r="AK109" s="9">
        <v>0</v>
      </c>
      <c r="AL109" s="9">
        <v>0</v>
      </c>
      <c r="AM109" s="9">
        <v>466300</v>
      </c>
      <c r="AN109" s="41">
        <f t="shared" si="42"/>
        <v>100</v>
      </c>
      <c r="AO109" s="55">
        <v>466300</v>
      </c>
      <c r="AP109" s="54">
        <v>0</v>
      </c>
      <c r="AQ109" s="55">
        <v>0</v>
      </c>
      <c r="AR109" s="56"/>
    </row>
    <row r="110" spans="2:44" ht="25.5" hidden="1" outlineLevel="2" x14ac:dyDescent="0.25">
      <c r="B110" s="2" t="s">
        <v>94</v>
      </c>
      <c r="C110" s="4" t="s">
        <v>241</v>
      </c>
      <c r="D110" s="2" t="s">
        <v>9</v>
      </c>
      <c r="E110" s="2" t="s">
        <v>10</v>
      </c>
      <c r="G110" s="2" t="s">
        <v>9</v>
      </c>
      <c r="H110" s="2" t="s">
        <v>9</v>
      </c>
      <c r="I110" s="2"/>
      <c r="J110" s="2"/>
      <c r="K110" s="2"/>
      <c r="L110" s="2"/>
      <c r="M110" s="2"/>
      <c r="N110" s="2"/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466300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466300</v>
      </c>
      <c r="AN110" s="41" t="e">
        <f t="shared" si="42"/>
        <v>#DIV/0!</v>
      </c>
      <c r="AO110" s="42"/>
      <c r="AP110" s="43"/>
      <c r="AQ110" s="42"/>
      <c r="AR110" s="35"/>
    </row>
    <row r="111" spans="2:44" ht="25.5" hidden="1" outlineLevel="3" x14ac:dyDescent="0.25">
      <c r="B111" s="2" t="s">
        <v>97</v>
      </c>
      <c r="C111" s="4" t="s">
        <v>242</v>
      </c>
      <c r="D111" s="2" t="s">
        <v>9</v>
      </c>
      <c r="E111" s="2" t="s">
        <v>10</v>
      </c>
      <c r="G111" s="2" t="s">
        <v>9</v>
      </c>
      <c r="H111" s="2" t="s">
        <v>9</v>
      </c>
      <c r="I111" s="2"/>
      <c r="J111" s="2"/>
      <c r="K111" s="2"/>
      <c r="L111" s="2"/>
      <c r="M111" s="2"/>
      <c r="N111" s="2"/>
      <c r="O111" s="6">
        <v>0</v>
      </c>
      <c r="P111" s="6"/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800000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800000</v>
      </c>
      <c r="AN111" s="41" t="e">
        <f t="shared" si="42"/>
        <v>#DIV/0!</v>
      </c>
      <c r="AO111" s="42">
        <v>466300</v>
      </c>
      <c r="AP111" s="43">
        <v>0</v>
      </c>
      <c r="AQ111" s="42">
        <v>0</v>
      </c>
      <c r="AR111" s="35"/>
    </row>
    <row r="112" spans="2:44" ht="89.25" x14ac:dyDescent="0.25">
      <c r="B112" s="2" t="s">
        <v>98</v>
      </c>
      <c r="C112" s="4" t="s">
        <v>283</v>
      </c>
      <c r="D112" s="2" t="s">
        <v>9</v>
      </c>
      <c r="E112" s="2" t="s">
        <v>10</v>
      </c>
      <c r="G112" s="2" t="s">
        <v>9</v>
      </c>
      <c r="H112" s="2" t="s">
        <v>9</v>
      </c>
      <c r="I112" s="2"/>
      <c r="J112" s="2"/>
      <c r="K112" s="2"/>
      <c r="L112" s="2"/>
      <c r="M112" s="2"/>
      <c r="N112" s="2"/>
      <c r="O112" s="6">
        <v>0</v>
      </c>
      <c r="P112" s="6">
        <v>403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4000000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403</v>
      </c>
      <c r="AG112" s="6">
        <v>0</v>
      </c>
      <c r="AH112" s="6">
        <v>403</v>
      </c>
      <c r="AI112" s="6">
        <v>0</v>
      </c>
      <c r="AJ112" s="6">
        <v>0</v>
      </c>
      <c r="AK112" s="6">
        <v>0</v>
      </c>
      <c r="AL112" s="6">
        <v>0</v>
      </c>
      <c r="AM112" s="6">
        <v>4000000</v>
      </c>
      <c r="AN112" s="41">
        <f t="shared" si="42"/>
        <v>100</v>
      </c>
      <c r="AO112" s="42">
        <v>800000</v>
      </c>
      <c r="AP112" s="43">
        <v>0</v>
      </c>
      <c r="AQ112" s="42">
        <v>0</v>
      </c>
      <c r="AR112" s="35"/>
    </row>
    <row r="113" spans="2:44" s="57" customFormat="1" hidden="1" x14ac:dyDescent="0.25">
      <c r="B113" s="47" t="s">
        <v>206</v>
      </c>
      <c r="C113" s="48" t="s">
        <v>71</v>
      </c>
      <c r="D113" s="47" t="s">
        <v>9</v>
      </c>
      <c r="E113" s="47" t="s">
        <v>10</v>
      </c>
      <c r="F113" s="49"/>
      <c r="G113" s="47" t="s">
        <v>9</v>
      </c>
      <c r="H113" s="47" t="s">
        <v>9</v>
      </c>
      <c r="I113" s="47"/>
      <c r="J113" s="47"/>
      <c r="K113" s="47"/>
      <c r="L113" s="47"/>
      <c r="M113" s="47"/>
      <c r="N113" s="47"/>
      <c r="O113" s="9">
        <v>0</v>
      </c>
      <c r="P113" s="9">
        <f>P114+P115</f>
        <v>0</v>
      </c>
      <c r="Q113" s="9">
        <f t="shared" ref="Q113:AG113" si="46">Q114+Q115</f>
        <v>0</v>
      </c>
      <c r="R113" s="9">
        <f t="shared" si="46"/>
        <v>0</v>
      </c>
      <c r="S113" s="9">
        <f t="shared" si="46"/>
        <v>0</v>
      </c>
      <c r="T113" s="9">
        <f t="shared" si="46"/>
        <v>0</v>
      </c>
      <c r="U113" s="9">
        <f t="shared" si="46"/>
        <v>0</v>
      </c>
      <c r="V113" s="9">
        <f t="shared" si="46"/>
        <v>0</v>
      </c>
      <c r="W113" s="9">
        <f t="shared" si="46"/>
        <v>0</v>
      </c>
      <c r="X113" s="9">
        <f t="shared" si="46"/>
        <v>0</v>
      </c>
      <c r="Y113" s="9">
        <f t="shared" si="46"/>
        <v>6302211.8099999996</v>
      </c>
      <c r="Z113" s="9">
        <f t="shared" si="46"/>
        <v>0</v>
      </c>
      <c r="AA113" s="9">
        <f t="shared" si="46"/>
        <v>0</v>
      </c>
      <c r="AB113" s="9">
        <f t="shared" si="46"/>
        <v>0</v>
      </c>
      <c r="AC113" s="9">
        <f t="shared" si="46"/>
        <v>0</v>
      </c>
      <c r="AD113" s="9">
        <f t="shared" si="46"/>
        <v>0</v>
      </c>
      <c r="AE113" s="9">
        <f t="shared" si="46"/>
        <v>0</v>
      </c>
      <c r="AF113" s="9">
        <f>AF114+AF115</f>
        <v>0</v>
      </c>
      <c r="AG113" s="9">
        <f t="shared" si="46"/>
        <v>0</v>
      </c>
      <c r="AH113" s="9">
        <f>AH114+AH115</f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6302211.8099999996</v>
      </c>
      <c r="AN113" s="41" t="e">
        <f t="shared" si="42"/>
        <v>#DIV/0!</v>
      </c>
      <c r="AO113" s="55">
        <v>6302211.8099999996</v>
      </c>
      <c r="AP113" s="54">
        <v>0</v>
      </c>
      <c r="AQ113" s="55">
        <v>0</v>
      </c>
      <c r="AR113" s="56"/>
    </row>
    <row r="114" spans="2:44" ht="76.5" hidden="1" x14ac:dyDescent="0.25">
      <c r="B114" s="2" t="s">
        <v>99</v>
      </c>
      <c r="C114" s="4" t="s">
        <v>256</v>
      </c>
      <c r="D114" s="2" t="s">
        <v>9</v>
      </c>
      <c r="E114" s="2" t="s">
        <v>10</v>
      </c>
      <c r="G114" s="2" t="s">
        <v>9</v>
      </c>
      <c r="H114" s="2" t="s">
        <v>9</v>
      </c>
      <c r="I114" s="2"/>
      <c r="J114" s="2"/>
      <c r="K114" s="2"/>
      <c r="L114" s="2"/>
      <c r="M114" s="2"/>
      <c r="N114" s="2"/>
      <c r="O114" s="6">
        <v>0</v>
      </c>
      <c r="P114" s="6"/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6302211.8099999996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6302211.8099999996</v>
      </c>
      <c r="AN114" s="41" t="e">
        <f t="shared" si="42"/>
        <v>#DIV/0!</v>
      </c>
      <c r="AO114" s="42"/>
      <c r="AP114" s="43"/>
      <c r="AQ114" s="42"/>
      <c r="AR114" s="35"/>
    </row>
    <row r="115" spans="2:44" ht="76.5" hidden="1" x14ac:dyDescent="0.25">
      <c r="B115" s="2" t="s">
        <v>254</v>
      </c>
      <c r="C115" s="4" t="s">
        <v>255</v>
      </c>
      <c r="D115" s="2"/>
      <c r="E115" s="2"/>
      <c r="G115" s="2"/>
      <c r="H115" s="2"/>
      <c r="I115" s="2"/>
      <c r="J115" s="2"/>
      <c r="K115" s="2"/>
      <c r="L115" s="2"/>
      <c r="M115" s="2"/>
      <c r="N115" s="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>
        <v>0</v>
      </c>
      <c r="AG115" s="6"/>
      <c r="AH115" s="6">
        <v>0</v>
      </c>
      <c r="AI115" s="6"/>
      <c r="AJ115" s="6"/>
      <c r="AK115" s="6"/>
      <c r="AL115" s="6"/>
      <c r="AM115" s="6"/>
      <c r="AN115" s="41" t="e">
        <f t="shared" si="42"/>
        <v>#DIV/0!</v>
      </c>
      <c r="AO115" s="42"/>
      <c r="AP115" s="43"/>
      <c r="AQ115" s="42"/>
      <c r="AR115" s="35"/>
    </row>
    <row r="116" spans="2:44" ht="54" x14ac:dyDescent="0.25">
      <c r="B116" s="104" t="s">
        <v>329</v>
      </c>
      <c r="C116" s="45" t="s">
        <v>102</v>
      </c>
      <c r="D116" s="44" t="s">
        <v>9</v>
      </c>
      <c r="E116" s="44" t="s">
        <v>10</v>
      </c>
      <c r="F116" s="46"/>
      <c r="G116" s="44" t="s">
        <v>9</v>
      </c>
      <c r="H116" s="44" t="s">
        <v>9</v>
      </c>
      <c r="I116" s="44"/>
      <c r="J116" s="44"/>
      <c r="K116" s="44"/>
      <c r="L116" s="44"/>
      <c r="M116" s="44"/>
      <c r="N116" s="44"/>
      <c r="O116" s="20">
        <v>0</v>
      </c>
      <c r="P116" s="20">
        <f>P117</f>
        <v>4991.3999999999996</v>
      </c>
      <c r="Q116" s="20">
        <f t="shared" ref="Q116:AH116" si="47">Q117</f>
        <v>0</v>
      </c>
      <c r="R116" s="20">
        <f t="shared" si="47"/>
        <v>0</v>
      </c>
      <c r="S116" s="20">
        <f t="shared" si="47"/>
        <v>0</v>
      </c>
      <c r="T116" s="20">
        <f t="shared" si="47"/>
        <v>0</v>
      </c>
      <c r="U116" s="20">
        <f t="shared" si="47"/>
        <v>0</v>
      </c>
      <c r="V116" s="20">
        <f t="shared" si="47"/>
        <v>0</v>
      </c>
      <c r="W116" s="20">
        <f t="shared" si="47"/>
        <v>0</v>
      </c>
      <c r="X116" s="20">
        <f t="shared" si="47"/>
        <v>0</v>
      </c>
      <c r="Y116" s="20">
        <f t="shared" si="47"/>
        <v>6980000</v>
      </c>
      <c r="Z116" s="20">
        <f t="shared" si="47"/>
        <v>0</v>
      </c>
      <c r="AA116" s="20">
        <f t="shared" si="47"/>
        <v>0</v>
      </c>
      <c r="AB116" s="20">
        <f t="shared" si="47"/>
        <v>0</v>
      </c>
      <c r="AC116" s="20">
        <f t="shared" si="47"/>
        <v>0</v>
      </c>
      <c r="AD116" s="20">
        <f t="shared" si="47"/>
        <v>0</v>
      </c>
      <c r="AE116" s="20">
        <f t="shared" si="47"/>
        <v>0</v>
      </c>
      <c r="AF116" s="20">
        <f t="shared" si="47"/>
        <v>4283.7</v>
      </c>
      <c r="AG116" s="20">
        <f t="shared" si="47"/>
        <v>0</v>
      </c>
      <c r="AH116" s="20">
        <f t="shared" si="47"/>
        <v>4283.7</v>
      </c>
      <c r="AI116" s="20">
        <v>0</v>
      </c>
      <c r="AJ116" s="20">
        <v>0</v>
      </c>
      <c r="AK116" s="20">
        <v>8400</v>
      </c>
      <c r="AL116" s="20">
        <v>0</v>
      </c>
      <c r="AM116" s="20">
        <v>191600</v>
      </c>
      <c r="AN116" s="41">
        <f t="shared" si="42"/>
        <v>85.821613174660413</v>
      </c>
      <c r="AO116" s="42">
        <v>191600</v>
      </c>
      <c r="AP116" s="43">
        <v>4.2000000000000003E-2</v>
      </c>
      <c r="AQ116" s="42">
        <v>0</v>
      </c>
      <c r="AR116" s="35"/>
    </row>
    <row r="117" spans="2:44" s="57" customFormat="1" ht="51" outlineLevel="2" x14ac:dyDescent="0.25">
      <c r="B117" s="47" t="s">
        <v>205</v>
      </c>
      <c r="C117" s="48" t="s">
        <v>103</v>
      </c>
      <c r="D117" s="47" t="s">
        <v>9</v>
      </c>
      <c r="E117" s="47" t="s">
        <v>10</v>
      </c>
      <c r="F117" s="49"/>
      <c r="G117" s="47" t="s">
        <v>9</v>
      </c>
      <c r="H117" s="47" t="s">
        <v>9</v>
      </c>
      <c r="I117" s="47"/>
      <c r="J117" s="47"/>
      <c r="K117" s="47"/>
      <c r="L117" s="47"/>
      <c r="M117" s="47"/>
      <c r="N117" s="47"/>
      <c r="O117" s="9">
        <v>0</v>
      </c>
      <c r="P117" s="9">
        <f>P118+P119+P120+P123+P122+P121</f>
        <v>4991.3999999999996</v>
      </c>
      <c r="Q117" s="9">
        <f t="shared" ref="Q117:AH117" si="48">Q118+Q119+Q120+Q123+Q122+Q121</f>
        <v>0</v>
      </c>
      <c r="R117" s="9">
        <f t="shared" si="48"/>
        <v>0</v>
      </c>
      <c r="S117" s="9">
        <f t="shared" si="48"/>
        <v>0</v>
      </c>
      <c r="T117" s="9">
        <f t="shared" si="48"/>
        <v>0</v>
      </c>
      <c r="U117" s="9">
        <f t="shared" si="48"/>
        <v>0</v>
      </c>
      <c r="V117" s="9">
        <f t="shared" si="48"/>
        <v>0</v>
      </c>
      <c r="W117" s="9">
        <f t="shared" si="48"/>
        <v>0</v>
      </c>
      <c r="X117" s="9">
        <f t="shared" si="48"/>
        <v>0</v>
      </c>
      <c r="Y117" s="9">
        <f t="shared" si="48"/>
        <v>6980000</v>
      </c>
      <c r="Z117" s="9">
        <f t="shared" si="48"/>
        <v>0</v>
      </c>
      <c r="AA117" s="9">
        <f t="shared" si="48"/>
        <v>0</v>
      </c>
      <c r="AB117" s="9">
        <f t="shared" si="48"/>
        <v>0</v>
      </c>
      <c r="AC117" s="9">
        <f t="shared" si="48"/>
        <v>0</v>
      </c>
      <c r="AD117" s="9">
        <f t="shared" si="48"/>
        <v>0</v>
      </c>
      <c r="AE117" s="9">
        <f t="shared" si="48"/>
        <v>0</v>
      </c>
      <c r="AF117" s="9">
        <f t="shared" si="48"/>
        <v>4283.7</v>
      </c>
      <c r="AG117" s="9">
        <f t="shared" si="48"/>
        <v>0</v>
      </c>
      <c r="AH117" s="9">
        <f t="shared" si="48"/>
        <v>4283.7</v>
      </c>
      <c r="AI117" s="9">
        <v>0</v>
      </c>
      <c r="AJ117" s="9">
        <v>0</v>
      </c>
      <c r="AK117" s="9">
        <v>8400</v>
      </c>
      <c r="AL117" s="9">
        <v>0</v>
      </c>
      <c r="AM117" s="9">
        <v>191600</v>
      </c>
      <c r="AN117" s="41">
        <f t="shared" si="42"/>
        <v>85.821613174660413</v>
      </c>
      <c r="AO117" s="55">
        <v>191600</v>
      </c>
      <c r="AP117" s="54">
        <v>4.2000000000000003E-2</v>
      </c>
      <c r="AQ117" s="55">
        <v>0</v>
      </c>
      <c r="AR117" s="56"/>
    </row>
    <row r="118" spans="2:44" ht="51" outlineLevel="2" x14ac:dyDescent="0.25">
      <c r="B118" s="2" t="s">
        <v>101</v>
      </c>
      <c r="C118" s="4" t="s">
        <v>100</v>
      </c>
      <c r="D118" s="2" t="s">
        <v>9</v>
      </c>
      <c r="E118" s="2" t="s">
        <v>10</v>
      </c>
      <c r="G118" s="2" t="s">
        <v>9</v>
      </c>
      <c r="H118" s="2" t="s">
        <v>9</v>
      </c>
      <c r="I118" s="2"/>
      <c r="J118" s="2"/>
      <c r="K118" s="2"/>
      <c r="L118" s="2"/>
      <c r="M118" s="2"/>
      <c r="N118" s="2"/>
      <c r="O118" s="6">
        <v>0</v>
      </c>
      <c r="P118" s="6">
        <v>162.80000000000001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200000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/>
      <c r="AH118" s="6">
        <v>0</v>
      </c>
      <c r="AI118" s="6">
        <v>0</v>
      </c>
      <c r="AJ118" s="6">
        <v>0</v>
      </c>
      <c r="AK118" s="6">
        <v>8400</v>
      </c>
      <c r="AL118" s="6">
        <v>0</v>
      </c>
      <c r="AM118" s="6">
        <v>191600</v>
      </c>
      <c r="AN118" s="41">
        <f t="shared" si="42"/>
        <v>0</v>
      </c>
      <c r="AO118" s="42"/>
      <c r="AP118" s="43"/>
      <c r="AQ118" s="42"/>
      <c r="AR118" s="35"/>
    </row>
    <row r="119" spans="2:44" ht="25.5" outlineLevel="3" x14ac:dyDescent="0.25">
      <c r="B119" s="2" t="s">
        <v>105</v>
      </c>
      <c r="C119" s="4" t="s">
        <v>104</v>
      </c>
      <c r="D119" s="2" t="s">
        <v>9</v>
      </c>
      <c r="E119" s="2" t="s">
        <v>10</v>
      </c>
      <c r="G119" s="2" t="s">
        <v>9</v>
      </c>
      <c r="H119" s="2" t="s">
        <v>9</v>
      </c>
      <c r="I119" s="2"/>
      <c r="J119" s="2"/>
      <c r="K119" s="2"/>
      <c r="L119" s="2"/>
      <c r="M119" s="2"/>
      <c r="N119" s="2"/>
      <c r="O119" s="6">
        <v>0</v>
      </c>
      <c r="P119" s="6">
        <v>2807.6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4423000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2263.1</v>
      </c>
      <c r="AG119" s="6"/>
      <c r="AH119" s="6">
        <v>2263.1</v>
      </c>
      <c r="AI119" s="6">
        <v>0</v>
      </c>
      <c r="AJ119" s="6">
        <v>0</v>
      </c>
      <c r="AK119" s="6">
        <v>577319.87</v>
      </c>
      <c r="AL119" s="6">
        <v>34425.129999999997</v>
      </c>
      <c r="AM119" s="6">
        <v>3811255</v>
      </c>
      <c r="AN119" s="41">
        <f t="shared" si="42"/>
        <v>80.606211711069946</v>
      </c>
      <c r="AO119" s="42">
        <v>191600</v>
      </c>
      <c r="AP119" s="43">
        <v>4.2000000000000003E-2</v>
      </c>
      <c r="AQ119" s="42">
        <v>0</v>
      </c>
      <c r="AR119" s="35"/>
    </row>
    <row r="120" spans="2:44" ht="63.75" x14ac:dyDescent="0.25">
      <c r="B120" s="2" t="s">
        <v>107</v>
      </c>
      <c r="C120" s="4" t="s">
        <v>106</v>
      </c>
      <c r="D120" s="2" t="s">
        <v>9</v>
      </c>
      <c r="E120" s="2" t="s">
        <v>10</v>
      </c>
      <c r="G120" s="2" t="s">
        <v>9</v>
      </c>
      <c r="H120" s="2" t="s">
        <v>9</v>
      </c>
      <c r="I120" s="2"/>
      <c r="J120" s="2"/>
      <c r="K120" s="2"/>
      <c r="L120" s="2"/>
      <c r="M120" s="2"/>
      <c r="N120" s="2"/>
      <c r="O120" s="6">
        <v>0</v>
      </c>
      <c r="P120" s="6">
        <v>2021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1280000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2020.6</v>
      </c>
      <c r="AG120" s="6"/>
      <c r="AH120" s="6">
        <v>2020.6</v>
      </c>
      <c r="AI120" s="6">
        <v>0</v>
      </c>
      <c r="AJ120" s="6">
        <v>0</v>
      </c>
      <c r="AK120" s="6">
        <v>0</v>
      </c>
      <c r="AL120" s="6">
        <v>0</v>
      </c>
      <c r="AM120" s="6">
        <v>1280000</v>
      </c>
      <c r="AN120" s="41">
        <f t="shared" si="42"/>
        <v>99.980207817911932</v>
      </c>
      <c r="AO120" s="42">
        <v>3845680.13</v>
      </c>
      <c r="AP120" s="43">
        <v>0.13052676237847616</v>
      </c>
      <c r="AQ120" s="42">
        <v>0</v>
      </c>
      <c r="AR120" s="35"/>
    </row>
    <row r="121" spans="2:44" ht="102" hidden="1" x14ac:dyDescent="0.25">
      <c r="B121" s="7" t="s">
        <v>284</v>
      </c>
      <c r="C121" s="4" t="s">
        <v>285</v>
      </c>
      <c r="D121" s="2"/>
      <c r="E121" s="2"/>
      <c r="G121" s="2"/>
      <c r="H121" s="2"/>
      <c r="I121" s="2"/>
      <c r="J121" s="2"/>
      <c r="K121" s="2"/>
      <c r="L121" s="2"/>
      <c r="M121" s="2"/>
      <c r="N121" s="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41" t="e">
        <f t="shared" si="42"/>
        <v>#DIV/0!</v>
      </c>
      <c r="AO121" s="42"/>
      <c r="AP121" s="43"/>
      <c r="AQ121" s="42"/>
      <c r="AR121" s="35"/>
    </row>
    <row r="122" spans="2:44" ht="38.25" hidden="1" x14ac:dyDescent="0.25">
      <c r="B122" s="7" t="s">
        <v>286</v>
      </c>
      <c r="C122" s="4" t="s">
        <v>257</v>
      </c>
      <c r="D122" s="2"/>
      <c r="E122" s="2"/>
      <c r="G122" s="2"/>
      <c r="H122" s="2"/>
      <c r="I122" s="2"/>
      <c r="J122" s="2"/>
      <c r="K122" s="2"/>
      <c r="L122" s="2"/>
      <c r="M122" s="2"/>
      <c r="N122" s="2"/>
      <c r="O122" s="6"/>
      <c r="P122" s="6">
        <v>0</v>
      </c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>
        <v>0</v>
      </c>
      <c r="AG122" s="6"/>
      <c r="AH122" s="6">
        <v>0</v>
      </c>
      <c r="AI122" s="6"/>
      <c r="AJ122" s="6"/>
      <c r="AK122" s="6"/>
      <c r="AL122" s="6"/>
      <c r="AM122" s="6"/>
      <c r="AN122" s="41" t="e">
        <f t="shared" si="42"/>
        <v>#DIV/0!</v>
      </c>
      <c r="AO122" s="42"/>
      <c r="AP122" s="43"/>
      <c r="AQ122" s="42"/>
      <c r="AR122" s="35"/>
    </row>
    <row r="123" spans="2:44" ht="25.5" hidden="1" x14ac:dyDescent="0.25">
      <c r="B123" s="2" t="s">
        <v>109</v>
      </c>
      <c r="C123" s="4" t="s">
        <v>108</v>
      </c>
      <c r="D123" s="2" t="s">
        <v>9</v>
      </c>
      <c r="E123" s="2" t="s">
        <v>10</v>
      </c>
      <c r="G123" s="2" t="s">
        <v>9</v>
      </c>
      <c r="H123" s="2" t="s">
        <v>9</v>
      </c>
      <c r="I123" s="2"/>
      <c r="J123" s="2"/>
      <c r="K123" s="2"/>
      <c r="L123" s="2"/>
      <c r="M123" s="2"/>
      <c r="N123" s="2"/>
      <c r="O123" s="6">
        <v>0</v>
      </c>
      <c r="P123" s="6"/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1077000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6">
        <v>1077000</v>
      </c>
      <c r="AN123" s="41" t="e">
        <f t="shared" si="42"/>
        <v>#DIV/0!</v>
      </c>
      <c r="AO123" s="42">
        <v>1280000</v>
      </c>
      <c r="AP123" s="43">
        <v>0</v>
      </c>
      <c r="AQ123" s="42">
        <v>0</v>
      </c>
      <c r="AR123" s="35"/>
    </row>
    <row r="124" spans="2:44" ht="27" x14ac:dyDescent="0.25">
      <c r="B124" s="44" t="s">
        <v>209</v>
      </c>
      <c r="C124" s="45" t="s">
        <v>111</v>
      </c>
      <c r="D124" s="44" t="s">
        <v>9</v>
      </c>
      <c r="E124" s="44" t="s">
        <v>10</v>
      </c>
      <c r="F124" s="46"/>
      <c r="G124" s="44" t="s">
        <v>9</v>
      </c>
      <c r="H124" s="44" t="s">
        <v>9</v>
      </c>
      <c r="I124" s="44"/>
      <c r="J124" s="44"/>
      <c r="K124" s="44"/>
      <c r="L124" s="44"/>
      <c r="M124" s="44"/>
      <c r="N124" s="44"/>
      <c r="O124" s="20">
        <v>0</v>
      </c>
      <c r="P124" s="20">
        <f>P125</f>
        <v>32352.7</v>
      </c>
      <c r="Q124" s="20">
        <f t="shared" ref="Q124:AH124" si="49">Q125+Q129</f>
        <v>0</v>
      </c>
      <c r="R124" s="20">
        <f t="shared" si="49"/>
        <v>0</v>
      </c>
      <c r="S124" s="20">
        <f t="shared" si="49"/>
        <v>0</v>
      </c>
      <c r="T124" s="20">
        <f t="shared" si="49"/>
        <v>0</v>
      </c>
      <c r="U124" s="20">
        <f t="shared" si="49"/>
        <v>0</v>
      </c>
      <c r="V124" s="20">
        <f t="shared" si="49"/>
        <v>0</v>
      </c>
      <c r="W124" s="20">
        <f t="shared" si="49"/>
        <v>0</v>
      </c>
      <c r="X124" s="20">
        <f t="shared" si="49"/>
        <v>0</v>
      </c>
      <c r="Y124" s="20">
        <f t="shared" si="49"/>
        <v>22580200</v>
      </c>
      <c r="Z124" s="20">
        <f t="shared" si="49"/>
        <v>0</v>
      </c>
      <c r="AA124" s="20">
        <f t="shared" si="49"/>
        <v>0</v>
      </c>
      <c r="AB124" s="20">
        <f t="shared" si="49"/>
        <v>0</v>
      </c>
      <c r="AC124" s="20">
        <f t="shared" si="49"/>
        <v>0</v>
      </c>
      <c r="AD124" s="20">
        <f t="shared" si="49"/>
        <v>0</v>
      </c>
      <c r="AE124" s="20">
        <f t="shared" si="49"/>
        <v>0</v>
      </c>
      <c r="AF124" s="20">
        <f t="shared" si="49"/>
        <v>24290.100000000002</v>
      </c>
      <c r="AG124" s="20">
        <f t="shared" si="49"/>
        <v>5447729.2699999996</v>
      </c>
      <c r="AH124" s="20">
        <f t="shared" si="49"/>
        <v>24108.600000000002</v>
      </c>
      <c r="AI124" s="20">
        <v>0</v>
      </c>
      <c r="AJ124" s="20">
        <v>0</v>
      </c>
      <c r="AK124" s="20">
        <v>0</v>
      </c>
      <c r="AL124" s="20">
        <v>0</v>
      </c>
      <c r="AM124" s="20">
        <v>249000</v>
      </c>
      <c r="AN124" s="41">
        <f t="shared" si="42"/>
        <v>74.518046407255042</v>
      </c>
      <c r="AO124" s="42">
        <v>249000</v>
      </c>
      <c r="AP124" s="43">
        <v>0</v>
      </c>
      <c r="AQ124" s="42">
        <v>0</v>
      </c>
      <c r="AR124" s="35"/>
    </row>
    <row r="125" spans="2:44" s="57" customFormat="1" ht="25.5" outlineLevel="2" x14ac:dyDescent="0.25">
      <c r="B125" s="47" t="s">
        <v>207</v>
      </c>
      <c r="C125" s="48" t="s">
        <v>112</v>
      </c>
      <c r="D125" s="47" t="s">
        <v>9</v>
      </c>
      <c r="E125" s="47" t="s">
        <v>10</v>
      </c>
      <c r="F125" s="49"/>
      <c r="G125" s="47" t="s">
        <v>9</v>
      </c>
      <c r="H125" s="47" t="s">
        <v>9</v>
      </c>
      <c r="I125" s="47"/>
      <c r="J125" s="47"/>
      <c r="K125" s="47"/>
      <c r="L125" s="47"/>
      <c r="M125" s="47"/>
      <c r="N125" s="47"/>
      <c r="O125" s="9">
        <v>0</v>
      </c>
      <c r="P125" s="9">
        <f>P126+P127+P128</f>
        <v>32352.7</v>
      </c>
      <c r="Q125" s="9">
        <f t="shared" ref="Q125:AH125" si="50">Q126+Q127+Q128</f>
        <v>0</v>
      </c>
      <c r="R125" s="9">
        <f t="shared" si="50"/>
        <v>0</v>
      </c>
      <c r="S125" s="9">
        <f t="shared" si="50"/>
        <v>0</v>
      </c>
      <c r="T125" s="9">
        <f t="shared" si="50"/>
        <v>0</v>
      </c>
      <c r="U125" s="9">
        <f t="shared" si="50"/>
        <v>0</v>
      </c>
      <c r="V125" s="9">
        <f t="shared" si="50"/>
        <v>0</v>
      </c>
      <c r="W125" s="9">
        <f t="shared" si="50"/>
        <v>0</v>
      </c>
      <c r="X125" s="9">
        <f t="shared" si="50"/>
        <v>0</v>
      </c>
      <c r="Y125" s="9">
        <f t="shared" si="50"/>
        <v>21933500</v>
      </c>
      <c r="Z125" s="9">
        <f t="shared" si="50"/>
        <v>0</v>
      </c>
      <c r="AA125" s="9">
        <f t="shared" si="50"/>
        <v>0</v>
      </c>
      <c r="AB125" s="9">
        <f t="shared" si="50"/>
        <v>0</v>
      </c>
      <c r="AC125" s="9">
        <f t="shared" si="50"/>
        <v>0</v>
      </c>
      <c r="AD125" s="9">
        <f t="shared" si="50"/>
        <v>0</v>
      </c>
      <c r="AE125" s="9">
        <f t="shared" si="50"/>
        <v>0</v>
      </c>
      <c r="AF125" s="9">
        <f t="shared" si="50"/>
        <v>24290.100000000002</v>
      </c>
      <c r="AG125" s="9">
        <f t="shared" si="50"/>
        <v>5447729.2699999996</v>
      </c>
      <c r="AH125" s="9">
        <f t="shared" si="50"/>
        <v>24108.600000000002</v>
      </c>
      <c r="AI125" s="9">
        <v>0</v>
      </c>
      <c r="AJ125" s="9">
        <v>0</v>
      </c>
      <c r="AK125" s="9">
        <v>0</v>
      </c>
      <c r="AL125" s="9">
        <v>0</v>
      </c>
      <c r="AM125" s="9">
        <v>249000</v>
      </c>
      <c r="AN125" s="41">
        <f t="shared" si="42"/>
        <v>74.518046407255042</v>
      </c>
      <c r="AO125" s="55">
        <v>249000</v>
      </c>
      <c r="AP125" s="54">
        <v>0</v>
      </c>
      <c r="AQ125" s="55">
        <v>0</v>
      </c>
      <c r="AR125" s="56"/>
    </row>
    <row r="126" spans="2:44" ht="63.75" outlineLevel="2" x14ac:dyDescent="0.25">
      <c r="B126" s="2" t="s">
        <v>110</v>
      </c>
      <c r="C126" s="4" t="s">
        <v>23</v>
      </c>
      <c r="D126" s="2" t="s">
        <v>9</v>
      </c>
      <c r="E126" s="2" t="s">
        <v>10</v>
      </c>
      <c r="G126" s="2" t="s">
        <v>9</v>
      </c>
      <c r="H126" s="2" t="s">
        <v>9</v>
      </c>
      <c r="I126" s="2"/>
      <c r="J126" s="2"/>
      <c r="K126" s="2"/>
      <c r="L126" s="2"/>
      <c r="M126" s="2"/>
      <c r="N126" s="2"/>
      <c r="O126" s="6">
        <v>0</v>
      </c>
      <c r="P126" s="6">
        <v>609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249000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482.7</v>
      </c>
      <c r="AG126" s="6">
        <v>0</v>
      </c>
      <c r="AH126" s="6">
        <v>475.2</v>
      </c>
      <c r="AI126" s="6">
        <v>0</v>
      </c>
      <c r="AJ126" s="6">
        <v>0</v>
      </c>
      <c r="AK126" s="6">
        <v>0</v>
      </c>
      <c r="AL126" s="6">
        <v>0</v>
      </c>
      <c r="AM126" s="6">
        <v>249000</v>
      </c>
      <c r="AN126" s="41">
        <f t="shared" si="42"/>
        <v>78.029556650246306</v>
      </c>
      <c r="AO126" s="42"/>
      <c r="AP126" s="43"/>
      <c r="AQ126" s="42"/>
      <c r="AR126" s="35"/>
    </row>
    <row r="127" spans="2:44" ht="25.5" outlineLevel="3" x14ac:dyDescent="0.25">
      <c r="B127" s="2" t="s">
        <v>114</v>
      </c>
      <c r="C127" s="4" t="s">
        <v>113</v>
      </c>
      <c r="D127" s="2" t="s">
        <v>9</v>
      </c>
      <c r="E127" s="2" t="s">
        <v>10</v>
      </c>
      <c r="G127" s="2" t="s">
        <v>9</v>
      </c>
      <c r="H127" s="2" t="s">
        <v>9</v>
      </c>
      <c r="I127" s="2"/>
      <c r="J127" s="2"/>
      <c r="K127" s="2"/>
      <c r="L127" s="2"/>
      <c r="M127" s="2"/>
      <c r="N127" s="2"/>
      <c r="O127" s="6">
        <v>0</v>
      </c>
      <c r="P127" s="6">
        <v>31230.2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21684500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23670.2</v>
      </c>
      <c r="AG127" s="6">
        <v>5447729.2699999996</v>
      </c>
      <c r="AH127" s="6">
        <v>23496.2</v>
      </c>
      <c r="AI127" s="6">
        <v>0</v>
      </c>
      <c r="AJ127" s="6">
        <v>0</v>
      </c>
      <c r="AK127" s="6">
        <v>4064388.52</v>
      </c>
      <c r="AL127" s="6">
        <v>1383340.75</v>
      </c>
      <c r="AM127" s="6">
        <v>16236770.73</v>
      </c>
      <c r="AN127" s="41">
        <f t="shared" si="42"/>
        <v>75.235509218640928</v>
      </c>
      <c r="AO127" s="42">
        <v>249000</v>
      </c>
      <c r="AP127" s="43">
        <v>0</v>
      </c>
      <c r="AQ127" s="42">
        <v>0</v>
      </c>
      <c r="AR127" s="35"/>
    </row>
    <row r="128" spans="2:44" ht="89.25" outlineLevel="3" x14ac:dyDescent="0.25">
      <c r="B128" s="7" t="s">
        <v>276</v>
      </c>
      <c r="C128" s="4" t="s">
        <v>287</v>
      </c>
      <c r="D128" s="2"/>
      <c r="E128" s="2"/>
      <c r="G128" s="2"/>
      <c r="H128" s="2"/>
      <c r="I128" s="2"/>
      <c r="J128" s="2"/>
      <c r="K128" s="2"/>
      <c r="L128" s="2"/>
      <c r="M128" s="2"/>
      <c r="N128" s="2"/>
      <c r="O128" s="6"/>
      <c r="P128" s="6">
        <v>513.5</v>
      </c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>
        <v>137.19999999999999</v>
      </c>
      <c r="AG128" s="6"/>
      <c r="AH128" s="6">
        <v>137.19999999999999</v>
      </c>
      <c r="AI128" s="6"/>
      <c r="AJ128" s="6"/>
      <c r="AK128" s="6"/>
      <c r="AL128" s="6"/>
      <c r="AM128" s="6"/>
      <c r="AN128" s="41">
        <f t="shared" si="42"/>
        <v>26.718597857838361</v>
      </c>
      <c r="AO128" s="42"/>
      <c r="AP128" s="43"/>
      <c r="AQ128" s="42"/>
      <c r="AR128" s="35"/>
    </row>
    <row r="129" spans="2:44" hidden="1" x14ac:dyDescent="0.25">
      <c r="B129" s="44" t="s">
        <v>221</v>
      </c>
      <c r="C129" s="45" t="s">
        <v>117</v>
      </c>
      <c r="D129" s="44" t="s">
        <v>9</v>
      </c>
      <c r="E129" s="44" t="s">
        <v>10</v>
      </c>
      <c r="F129" s="46"/>
      <c r="G129" s="44" t="s">
        <v>9</v>
      </c>
      <c r="H129" s="44" t="s">
        <v>9</v>
      </c>
      <c r="I129" s="44"/>
      <c r="J129" s="44"/>
      <c r="K129" s="44"/>
      <c r="L129" s="44"/>
      <c r="M129" s="44"/>
      <c r="N129" s="44"/>
      <c r="O129" s="20">
        <v>0</v>
      </c>
      <c r="P129" s="20">
        <f>P130</f>
        <v>0</v>
      </c>
      <c r="Q129" s="20">
        <f t="shared" ref="Q129:AH130" si="51">Q130</f>
        <v>0</v>
      </c>
      <c r="R129" s="20">
        <f t="shared" si="51"/>
        <v>0</v>
      </c>
      <c r="S129" s="20">
        <f t="shared" si="51"/>
        <v>0</v>
      </c>
      <c r="T129" s="20">
        <f t="shared" si="51"/>
        <v>0</v>
      </c>
      <c r="U129" s="20">
        <f t="shared" si="51"/>
        <v>0</v>
      </c>
      <c r="V129" s="20">
        <f t="shared" si="51"/>
        <v>0</v>
      </c>
      <c r="W129" s="20">
        <f t="shared" si="51"/>
        <v>0</v>
      </c>
      <c r="X129" s="20">
        <f t="shared" si="51"/>
        <v>0</v>
      </c>
      <c r="Y129" s="20">
        <f t="shared" si="51"/>
        <v>646700</v>
      </c>
      <c r="Z129" s="20">
        <f t="shared" si="51"/>
        <v>0</v>
      </c>
      <c r="AA129" s="20">
        <f t="shared" si="51"/>
        <v>0</v>
      </c>
      <c r="AB129" s="20">
        <f t="shared" si="51"/>
        <v>0</v>
      </c>
      <c r="AC129" s="20">
        <f t="shared" si="51"/>
        <v>0</v>
      </c>
      <c r="AD129" s="20">
        <f t="shared" si="51"/>
        <v>0</v>
      </c>
      <c r="AE129" s="20">
        <f t="shared" si="51"/>
        <v>0</v>
      </c>
      <c r="AF129" s="20">
        <f t="shared" si="51"/>
        <v>0</v>
      </c>
      <c r="AG129" s="20">
        <f t="shared" si="51"/>
        <v>0</v>
      </c>
      <c r="AH129" s="20">
        <f t="shared" si="51"/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646700</v>
      </c>
      <c r="AN129" s="41">
        <v>0</v>
      </c>
      <c r="AO129" s="42">
        <v>646700</v>
      </c>
      <c r="AP129" s="43">
        <v>0</v>
      </c>
      <c r="AQ129" s="42">
        <v>0</v>
      </c>
      <c r="AR129" s="35"/>
    </row>
    <row r="130" spans="2:44" s="57" customFormat="1" ht="25.5" hidden="1" outlineLevel="2" x14ac:dyDescent="0.25">
      <c r="B130" s="47" t="s">
        <v>208</v>
      </c>
      <c r="C130" s="48" t="s">
        <v>118</v>
      </c>
      <c r="D130" s="47" t="s">
        <v>9</v>
      </c>
      <c r="E130" s="47" t="s">
        <v>10</v>
      </c>
      <c r="F130" s="49"/>
      <c r="G130" s="47" t="s">
        <v>9</v>
      </c>
      <c r="H130" s="47" t="s">
        <v>9</v>
      </c>
      <c r="I130" s="47"/>
      <c r="J130" s="47"/>
      <c r="K130" s="47"/>
      <c r="L130" s="47"/>
      <c r="M130" s="47"/>
      <c r="N130" s="47"/>
      <c r="O130" s="9">
        <v>0</v>
      </c>
      <c r="P130" s="9">
        <v>0</v>
      </c>
      <c r="Q130" s="9">
        <f t="shared" si="51"/>
        <v>0</v>
      </c>
      <c r="R130" s="9">
        <f t="shared" si="51"/>
        <v>0</v>
      </c>
      <c r="S130" s="9">
        <f t="shared" si="51"/>
        <v>0</v>
      </c>
      <c r="T130" s="9">
        <f t="shared" si="51"/>
        <v>0</v>
      </c>
      <c r="U130" s="9">
        <f t="shared" si="51"/>
        <v>0</v>
      </c>
      <c r="V130" s="9">
        <f t="shared" si="51"/>
        <v>0</v>
      </c>
      <c r="W130" s="9">
        <f t="shared" si="51"/>
        <v>0</v>
      </c>
      <c r="X130" s="9">
        <f t="shared" si="51"/>
        <v>0</v>
      </c>
      <c r="Y130" s="9">
        <f t="shared" si="51"/>
        <v>646700</v>
      </c>
      <c r="Z130" s="9">
        <f t="shared" si="51"/>
        <v>0</v>
      </c>
      <c r="AA130" s="9">
        <f t="shared" si="51"/>
        <v>0</v>
      </c>
      <c r="AB130" s="9">
        <f t="shared" si="51"/>
        <v>0</v>
      </c>
      <c r="AC130" s="9">
        <f t="shared" si="51"/>
        <v>0</v>
      </c>
      <c r="AD130" s="9">
        <f t="shared" si="51"/>
        <v>0</v>
      </c>
      <c r="AE130" s="9">
        <f t="shared" si="51"/>
        <v>0</v>
      </c>
      <c r="AF130" s="9">
        <f t="shared" si="51"/>
        <v>0</v>
      </c>
      <c r="AG130" s="9">
        <f t="shared" si="51"/>
        <v>0</v>
      </c>
      <c r="AH130" s="9">
        <f t="shared" si="51"/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646700</v>
      </c>
      <c r="AN130" s="41" t="e">
        <f>AH130/P130*100</f>
        <v>#DIV/0!</v>
      </c>
      <c r="AO130" s="55">
        <v>646700</v>
      </c>
      <c r="AP130" s="54">
        <v>0</v>
      </c>
      <c r="AQ130" s="55">
        <v>0</v>
      </c>
      <c r="AR130" s="56"/>
    </row>
    <row r="131" spans="2:44" ht="25.5" hidden="1" outlineLevel="2" x14ac:dyDescent="0.25">
      <c r="B131" s="2" t="s">
        <v>116</v>
      </c>
      <c r="C131" s="4" t="s">
        <v>115</v>
      </c>
      <c r="D131" s="2" t="s">
        <v>9</v>
      </c>
      <c r="E131" s="2" t="s">
        <v>10</v>
      </c>
      <c r="G131" s="2" t="s">
        <v>9</v>
      </c>
      <c r="H131" s="2" t="s">
        <v>9</v>
      </c>
      <c r="I131" s="2"/>
      <c r="J131" s="2"/>
      <c r="K131" s="2"/>
      <c r="L131" s="2"/>
      <c r="M131" s="2"/>
      <c r="N131" s="2"/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646700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646700</v>
      </c>
      <c r="AN131" s="41"/>
      <c r="AO131" s="42"/>
      <c r="AP131" s="43"/>
      <c r="AQ131" s="42"/>
      <c r="AR131" s="35"/>
    </row>
    <row r="132" spans="2:44" ht="27" collapsed="1" x14ac:dyDescent="0.25">
      <c r="B132" s="115" t="s">
        <v>182</v>
      </c>
      <c r="C132" s="116" t="s">
        <v>121</v>
      </c>
      <c r="D132" s="115" t="s">
        <v>9</v>
      </c>
      <c r="E132" s="115" t="s">
        <v>10</v>
      </c>
      <c r="F132" s="117"/>
      <c r="G132" s="115" t="s">
        <v>9</v>
      </c>
      <c r="H132" s="115" t="s">
        <v>9</v>
      </c>
      <c r="I132" s="115"/>
      <c r="J132" s="115"/>
      <c r="K132" s="115"/>
      <c r="L132" s="115"/>
      <c r="M132" s="115"/>
      <c r="N132" s="115"/>
      <c r="O132" s="118">
        <v>0</v>
      </c>
      <c r="P132" s="118">
        <f>P133</f>
        <v>23249.599999999999</v>
      </c>
      <c r="Q132" s="118">
        <f t="shared" ref="Q132:AM132" si="52">Q133</f>
        <v>0</v>
      </c>
      <c r="R132" s="118">
        <f t="shared" si="52"/>
        <v>0</v>
      </c>
      <c r="S132" s="118">
        <f t="shared" si="52"/>
        <v>0</v>
      </c>
      <c r="T132" s="118">
        <f t="shared" si="52"/>
        <v>0</v>
      </c>
      <c r="U132" s="118">
        <f t="shared" si="52"/>
        <v>0</v>
      </c>
      <c r="V132" s="118">
        <f t="shared" si="52"/>
        <v>0</v>
      </c>
      <c r="W132" s="118">
        <f t="shared" si="52"/>
        <v>0</v>
      </c>
      <c r="X132" s="118">
        <f t="shared" si="52"/>
        <v>0</v>
      </c>
      <c r="Y132" s="118">
        <f t="shared" si="52"/>
        <v>350000</v>
      </c>
      <c r="Z132" s="118">
        <f t="shared" si="52"/>
        <v>0</v>
      </c>
      <c r="AA132" s="118">
        <f t="shared" si="52"/>
        <v>0</v>
      </c>
      <c r="AB132" s="118">
        <f t="shared" si="52"/>
        <v>0</v>
      </c>
      <c r="AC132" s="118">
        <f t="shared" si="52"/>
        <v>0</v>
      </c>
      <c r="AD132" s="118">
        <f t="shared" si="52"/>
        <v>0</v>
      </c>
      <c r="AE132" s="118">
        <f t="shared" si="52"/>
        <v>0</v>
      </c>
      <c r="AF132" s="118">
        <f>AF133</f>
        <v>19144.3</v>
      </c>
      <c r="AG132" s="118">
        <f t="shared" si="52"/>
        <v>2525454.8199999998</v>
      </c>
      <c r="AH132" s="118">
        <f t="shared" si="52"/>
        <v>19096.8</v>
      </c>
      <c r="AI132" s="118">
        <f t="shared" si="52"/>
        <v>0</v>
      </c>
      <c r="AJ132" s="118">
        <f t="shared" si="52"/>
        <v>0</v>
      </c>
      <c r="AK132" s="118">
        <f t="shared" si="52"/>
        <v>0</v>
      </c>
      <c r="AL132" s="118">
        <f t="shared" si="52"/>
        <v>0</v>
      </c>
      <c r="AM132" s="118">
        <f t="shared" si="52"/>
        <v>350000</v>
      </c>
      <c r="AN132" s="114">
        <f t="shared" si="42"/>
        <v>82.138187323652872</v>
      </c>
      <c r="AO132" s="42">
        <v>350000</v>
      </c>
      <c r="AP132" s="43">
        <v>0</v>
      </c>
      <c r="AQ132" s="42">
        <v>0</v>
      </c>
      <c r="AR132" s="35"/>
    </row>
    <row r="133" spans="2:44" s="57" customFormat="1" ht="38.25" outlineLevel="1" x14ac:dyDescent="0.25">
      <c r="B133" s="47" t="s">
        <v>210</v>
      </c>
      <c r="C133" s="48" t="s">
        <v>122</v>
      </c>
      <c r="D133" s="47" t="s">
        <v>9</v>
      </c>
      <c r="E133" s="47" t="s">
        <v>10</v>
      </c>
      <c r="F133" s="49"/>
      <c r="G133" s="47" t="s">
        <v>9</v>
      </c>
      <c r="H133" s="47" t="s">
        <v>9</v>
      </c>
      <c r="I133" s="47"/>
      <c r="J133" s="47"/>
      <c r="K133" s="47"/>
      <c r="L133" s="47"/>
      <c r="M133" s="47"/>
      <c r="N133" s="47"/>
      <c r="O133" s="9">
        <v>0</v>
      </c>
      <c r="P133" s="9">
        <f>P134+P136+P138+P139+P140+P137+P142+P141+P135</f>
        <v>23249.599999999999</v>
      </c>
      <c r="Q133" s="9">
        <f t="shared" ref="Q133:AE133" si="53">Q134+Q136+Q138+Q139+Q140+Q137</f>
        <v>0</v>
      </c>
      <c r="R133" s="9">
        <f t="shared" si="53"/>
        <v>0</v>
      </c>
      <c r="S133" s="9">
        <f t="shared" si="53"/>
        <v>0</v>
      </c>
      <c r="T133" s="9">
        <f t="shared" si="53"/>
        <v>0</v>
      </c>
      <c r="U133" s="9">
        <f t="shared" si="53"/>
        <v>0</v>
      </c>
      <c r="V133" s="9">
        <f t="shared" si="53"/>
        <v>0</v>
      </c>
      <c r="W133" s="9">
        <f t="shared" si="53"/>
        <v>0</v>
      </c>
      <c r="X133" s="9">
        <f t="shared" si="53"/>
        <v>0</v>
      </c>
      <c r="Y133" s="9">
        <f t="shared" si="53"/>
        <v>350000</v>
      </c>
      <c r="Z133" s="9">
        <f t="shared" si="53"/>
        <v>0</v>
      </c>
      <c r="AA133" s="9">
        <f t="shared" si="53"/>
        <v>0</v>
      </c>
      <c r="AB133" s="9">
        <f t="shared" si="53"/>
        <v>0</v>
      </c>
      <c r="AC133" s="9">
        <f t="shared" si="53"/>
        <v>0</v>
      </c>
      <c r="AD133" s="9">
        <f t="shared" si="53"/>
        <v>0</v>
      </c>
      <c r="AE133" s="9">
        <f t="shared" si="53"/>
        <v>0</v>
      </c>
      <c r="AF133" s="9">
        <f>AF134+AF136+AF138+AF139+AF140+AF137+AF142+AF141+AF135</f>
        <v>19144.3</v>
      </c>
      <c r="AG133" s="9">
        <f>AG134+AG136+AG138+AG139+AG140+AG137+AG142</f>
        <v>2525454.8199999998</v>
      </c>
      <c r="AH133" s="9">
        <f>AH134+AH136+AH138+AH139+AH140+AH137+AH142+AH141+AH135</f>
        <v>19096.8</v>
      </c>
      <c r="AI133" s="9">
        <v>0</v>
      </c>
      <c r="AJ133" s="9">
        <v>0</v>
      </c>
      <c r="AK133" s="9">
        <v>0</v>
      </c>
      <c r="AL133" s="9">
        <v>0</v>
      </c>
      <c r="AM133" s="9">
        <v>350000</v>
      </c>
      <c r="AN133" s="41">
        <f t="shared" si="42"/>
        <v>82.138187323652872</v>
      </c>
      <c r="AO133" s="55">
        <v>350000</v>
      </c>
      <c r="AP133" s="54">
        <v>0</v>
      </c>
      <c r="AQ133" s="55">
        <v>0</v>
      </c>
      <c r="AR133" s="56"/>
    </row>
    <row r="134" spans="2:44" ht="51" hidden="1" outlineLevel="1" x14ac:dyDescent="0.25">
      <c r="B134" s="2" t="s">
        <v>120</v>
      </c>
      <c r="C134" s="4" t="s">
        <v>119</v>
      </c>
      <c r="D134" s="2" t="s">
        <v>9</v>
      </c>
      <c r="E134" s="2" t="s">
        <v>10</v>
      </c>
      <c r="G134" s="2" t="s">
        <v>9</v>
      </c>
      <c r="H134" s="2" t="s">
        <v>9</v>
      </c>
      <c r="I134" s="2"/>
      <c r="J134" s="2"/>
      <c r="K134" s="2"/>
      <c r="L134" s="2"/>
      <c r="M134" s="2"/>
      <c r="N134" s="2"/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350000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350000</v>
      </c>
      <c r="AN134" s="41" t="e">
        <f t="shared" si="42"/>
        <v>#DIV/0!</v>
      </c>
      <c r="AO134" s="42"/>
      <c r="AP134" s="43"/>
      <c r="AQ134" s="42"/>
      <c r="AR134" s="35"/>
    </row>
    <row r="135" spans="2:44" ht="38.25" outlineLevel="1" x14ac:dyDescent="0.25">
      <c r="B135" s="7" t="s">
        <v>120</v>
      </c>
      <c r="C135" s="4" t="s">
        <v>304</v>
      </c>
      <c r="D135" s="2"/>
      <c r="E135" s="2"/>
      <c r="G135" s="2"/>
      <c r="H135" s="2"/>
      <c r="I135" s="2"/>
      <c r="J135" s="2"/>
      <c r="K135" s="2"/>
      <c r="L135" s="2"/>
      <c r="M135" s="2"/>
      <c r="N135" s="2"/>
      <c r="O135" s="6"/>
      <c r="P135" s="6">
        <v>500</v>
      </c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>
        <v>500</v>
      </c>
      <c r="AG135" s="6"/>
      <c r="AH135" s="6">
        <v>500</v>
      </c>
      <c r="AI135" s="6"/>
      <c r="AJ135" s="6"/>
      <c r="AK135" s="6"/>
      <c r="AL135" s="6"/>
      <c r="AM135" s="6"/>
      <c r="AN135" s="41">
        <f t="shared" si="42"/>
        <v>100</v>
      </c>
      <c r="AO135" s="42"/>
      <c r="AP135" s="43"/>
      <c r="AQ135" s="42"/>
      <c r="AR135" s="35"/>
    </row>
    <row r="136" spans="2:44" ht="38.25" outlineLevel="3" x14ac:dyDescent="0.25">
      <c r="B136" s="2" t="s">
        <v>124</v>
      </c>
      <c r="C136" s="4" t="s">
        <v>123</v>
      </c>
      <c r="D136" s="2" t="s">
        <v>9</v>
      </c>
      <c r="E136" s="2" t="s">
        <v>10</v>
      </c>
      <c r="G136" s="2" t="s">
        <v>9</v>
      </c>
      <c r="H136" s="2" t="s">
        <v>9</v>
      </c>
      <c r="I136" s="2"/>
      <c r="J136" s="2"/>
      <c r="K136" s="2"/>
      <c r="L136" s="2"/>
      <c r="M136" s="2"/>
      <c r="N136" s="2"/>
      <c r="O136" s="6">
        <v>0</v>
      </c>
      <c r="P136" s="6">
        <v>5230.7</v>
      </c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>
        <v>4918.3</v>
      </c>
      <c r="AG136" s="6">
        <v>530864</v>
      </c>
      <c r="AH136" s="6">
        <v>4918.3</v>
      </c>
      <c r="AI136" s="6">
        <v>0</v>
      </c>
      <c r="AJ136" s="6">
        <v>0</v>
      </c>
      <c r="AK136" s="6">
        <v>518203.29</v>
      </c>
      <c r="AL136" s="6">
        <v>12660.71</v>
      </c>
      <c r="AM136" s="6">
        <v>1069136</v>
      </c>
      <c r="AN136" s="41">
        <f t="shared" si="42"/>
        <v>94.027568011929574</v>
      </c>
      <c r="AO136" s="42">
        <v>350000</v>
      </c>
      <c r="AP136" s="43">
        <v>0</v>
      </c>
      <c r="AQ136" s="42">
        <v>0</v>
      </c>
      <c r="AR136" s="35"/>
    </row>
    <row r="137" spans="2:44" ht="38.25" hidden="1" outlineLevel="3" x14ac:dyDescent="0.25">
      <c r="B137" s="2" t="s">
        <v>258</v>
      </c>
      <c r="C137" s="4" t="s">
        <v>259</v>
      </c>
      <c r="D137" s="2"/>
      <c r="E137" s="2"/>
      <c r="G137" s="2"/>
      <c r="H137" s="2"/>
      <c r="I137" s="2"/>
      <c r="J137" s="2"/>
      <c r="K137" s="2"/>
      <c r="L137" s="2"/>
      <c r="M137" s="2"/>
      <c r="N137" s="2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41" t="e">
        <f t="shared" si="42"/>
        <v>#DIV/0!</v>
      </c>
      <c r="AO137" s="42"/>
      <c r="AP137" s="43"/>
      <c r="AQ137" s="42"/>
      <c r="AR137" s="35"/>
    </row>
    <row r="138" spans="2:44" ht="38.25" x14ac:dyDescent="0.25">
      <c r="B138" s="2" t="s">
        <v>126</v>
      </c>
      <c r="C138" s="4" t="s">
        <v>125</v>
      </c>
      <c r="D138" s="2" t="s">
        <v>9</v>
      </c>
      <c r="E138" s="2" t="s">
        <v>10</v>
      </c>
      <c r="G138" s="2" t="s">
        <v>9</v>
      </c>
      <c r="H138" s="2" t="s">
        <v>9</v>
      </c>
      <c r="I138" s="2"/>
      <c r="J138" s="2"/>
      <c r="K138" s="2"/>
      <c r="L138" s="2"/>
      <c r="M138" s="2"/>
      <c r="N138" s="2"/>
      <c r="O138" s="6">
        <v>0</v>
      </c>
      <c r="P138" s="6">
        <v>835</v>
      </c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>
        <v>235.2</v>
      </c>
      <c r="AG138" s="6">
        <v>76600</v>
      </c>
      <c r="AH138" s="6">
        <v>235.2</v>
      </c>
      <c r="AI138" s="6">
        <v>0</v>
      </c>
      <c r="AJ138" s="6">
        <v>0</v>
      </c>
      <c r="AK138" s="6">
        <v>6100</v>
      </c>
      <c r="AL138" s="6">
        <v>70500</v>
      </c>
      <c r="AM138" s="6">
        <v>842700</v>
      </c>
      <c r="AN138" s="41">
        <f t="shared" si="42"/>
        <v>28.167664670658681</v>
      </c>
      <c r="AO138" s="42">
        <v>1081796.71</v>
      </c>
      <c r="AP138" s="43">
        <v>0.32387705625000002</v>
      </c>
      <c r="AQ138" s="42">
        <v>0</v>
      </c>
      <c r="AR138" s="35"/>
    </row>
    <row r="139" spans="2:44" ht="38.25" x14ac:dyDescent="0.25">
      <c r="B139" s="2" t="s">
        <v>128</v>
      </c>
      <c r="C139" s="4" t="s">
        <v>127</v>
      </c>
      <c r="D139" s="2" t="s">
        <v>9</v>
      </c>
      <c r="E139" s="2" t="s">
        <v>10</v>
      </c>
      <c r="G139" s="2" t="s">
        <v>9</v>
      </c>
      <c r="H139" s="2" t="s">
        <v>9</v>
      </c>
      <c r="I139" s="2"/>
      <c r="J139" s="2"/>
      <c r="K139" s="2"/>
      <c r="L139" s="2"/>
      <c r="M139" s="2"/>
      <c r="N139" s="2"/>
      <c r="O139" s="6">
        <v>0</v>
      </c>
      <c r="P139" s="6">
        <v>2719.8</v>
      </c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>
        <v>1833</v>
      </c>
      <c r="AG139" s="6">
        <v>540026.36</v>
      </c>
      <c r="AH139" s="6">
        <v>1812.9</v>
      </c>
      <c r="AI139" s="6">
        <v>0</v>
      </c>
      <c r="AJ139" s="6">
        <v>0</v>
      </c>
      <c r="AK139" s="6">
        <v>488330</v>
      </c>
      <c r="AL139" s="6">
        <v>51696.36</v>
      </c>
      <c r="AM139" s="6">
        <v>1959973.64</v>
      </c>
      <c r="AN139" s="41">
        <f t="shared" si="42"/>
        <v>66.655636443856167</v>
      </c>
      <c r="AO139" s="42">
        <v>913200</v>
      </c>
      <c r="AP139" s="43">
        <v>6.6354835200696178E-3</v>
      </c>
      <c r="AQ139" s="42">
        <v>0</v>
      </c>
      <c r="AR139" s="35"/>
    </row>
    <row r="140" spans="2:44" ht="25.5" x14ac:dyDescent="0.25">
      <c r="B140" s="2" t="s">
        <v>130</v>
      </c>
      <c r="C140" s="4" t="s">
        <v>129</v>
      </c>
      <c r="D140" s="2" t="s">
        <v>9</v>
      </c>
      <c r="E140" s="2" t="s">
        <v>10</v>
      </c>
      <c r="G140" s="2" t="s">
        <v>9</v>
      </c>
      <c r="H140" s="2" t="s">
        <v>9</v>
      </c>
      <c r="I140" s="2"/>
      <c r="J140" s="2"/>
      <c r="K140" s="2"/>
      <c r="L140" s="2"/>
      <c r="M140" s="2"/>
      <c r="N140" s="2"/>
      <c r="O140" s="6">
        <v>0</v>
      </c>
      <c r="P140" s="6">
        <v>4713.1000000000004</v>
      </c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>
        <v>3092</v>
      </c>
      <c r="AG140" s="6">
        <v>1377964.46</v>
      </c>
      <c r="AH140" s="6">
        <v>3064.6</v>
      </c>
      <c r="AI140" s="6">
        <v>0</v>
      </c>
      <c r="AJ140" s="6">
        <v>0</v>
      </c>
      <c r="AK140" s="6">
        <v>839531.28</v>
      </c>
      <c r="AL140" s="6">
        <v>538433.18000000005</v>
      </c>
      <c r="AM140" s="6">
        <v>3125635.54</v>
      </c>
      <c r="AN140" s="41">
        <f t="shared" si="42"/>
        <v>65.023020941630776</v>
      </c>
      <c r="AO140" s="42">
        <v>2011670</v>
      </c>
      <c r="AP140" s="43">
        <v>0.19533200000000001</v>
      </c>
      <c r="AQ140" s="42">
        <v>0</v>
      </c>
      <c r="AR140" s="35"/>
    </row>
    <row r="141" spans="2:44" ht="38.25" hidden="1" x14ac:dyDescent="0.25">
      <c r="B141" s="7" t="s">
        <v>120</v>
      </c>
      <c r="C141" s="4" t="s">
        <v>304</v>
      </c>
      <c r="D141" s="2"/>
      <c r="E141" s="2"/>
      <c r="G141" s="2"/>
      <c r="H141" s="2"/>
      <c r="I141" s="2"/>
      <c r="J141" s="2"/>
      <c r="K141" s="2"/>
      <c r="L141" s="2"/>
      <c r="M141" s="2"/>
      <c r="N141" s="2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41"/>
      <c r="AO141" s="42"/>
      <c r="AP141" s="43"/>
      <c r="AQ141" s="42"/>
      <c r="AR141" s="35"/>
    </row>
    <row r="142" spans="2:44" ht="89.25" x14ac:dyDescent="0.25">
      <c r="B142" s="7" t="s">
        <v>277</v>
      </c>
      <c r="C142" s="4" t="s">
        <v>288</v>
      </c>
      <c r="D142" s="2"/>
      <c r="E142" s="2"/>
      <c r="G142" s="2"/>
      <c r="H142" s="2"/>
      <c r="I142" s="2"/>
      <c r="J142" s="2"/>
      <c r="K142" s="2"/>
      <c r="L142" s="2"/>
      <c r="M142" s="2"/>
      <c r="N142" s="2"/>
      <c r="O142" s="6"/>
      <c r="P142" s="6">
        <v>9251</v>
      </c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8">
        <v>8565.7999999999993</v>
      </c>
      <c r="AG142" s="6"/>
      <c r="AH142" s="6">
        <v>8565.7999999999993</v>
      </c>
      <c r="AI142" s="6"/>
      <c r="AJ142" s="6"/>
      <c r="AK142" s="6"/>
      <c r="AL142" s="6"/>
      <c r="AM142" s="6"/>
      <c r="AN142" s="41">
        <f t="shared" si="42"/>
        <v>92.593233163982262</v>
      </c>
      <c r="AO142" s="42"/>
      <c r="AP142" s="43"/>
      <c r="AQ142" s="42"/>
      <c r="AR142" s="35"/>
    </row>
    <row r="143" spans="2:44" ht="27" x14ac:dyDescent="0.25">
      <c r="B143" s="115" t="s">
        <v>181</v>
      </c>
      <c r="C143" s="116" t="s">
        <v>133</v>
      </c>
      <c r="D143" s="115" t="s">
        <v>9</v>
      </c>
      <c r="E143" s="115" t="s">
        <v>10</v>
      </c>
      <c r="F143" s="117"/>
      <c r="G143" s="115" t="s">
        <v>9</v>
      </c>
      <c r="H143" s="115" t="s">
        <v>9</v>
      </c>
      <c r="I143" s="115"/>
      <c r="J143" s="115"/>
      <c r="K143" s="115"/>
      <c r="L143" s="115"/>
      <c r="M143" s="115"/>
      <c r="N143" s="115"/>
      <c r="O143" s="118">
        <v>0</v>
      </c>
      <c r="P143" s="118">
        <f>P144+P148</f>
        <v>6643.4</v>
      </c>
      <c r="Q143" s="118">
        <f t="shared" ref="Q143:AH143" si="54">Q144+Q148</f>
        <v>0</v>
      </c>
      <c r="R143" s="118">
        <f t="shared" si="54"/>
        <v>0</v>
      </c>
      <c r="S143" s="118">
        <f t="shared" si="54"/>
        <v>0</v>
      </c>
      <c r="T143" s="118">
        <f t="shared" si="54"/>
        <v>0</v>
      </c>
      <c r="U143" s="118">
        <f t="shared" si="54"/>
        <v>0</v>
      </c>
      <c r="V143" s="118">
        <f t="shared" si="54"/>
        <v>0</v>
      </c>
      <c r="W143" s="118">
        <f t="shared" si="54"/>
        <v>0</v>
      </c>
      <c r="X143" s="118">
        <f t="shared" si="54"/>
        <v>0</v>
      </c>
      <c r="Y143" s="118">
        <f t="shared" si="54"/>
        <v>222945</v>
      </c>
      <c r="Z143" s="118">
        <f t="shared" si="54"/>
        <v>0</v>
      </c>
      <c r="AA143" s="118">
        <f t="shared" si="54"/>
        <v>0</v>
      </c>
      <c r="AB143" s="118">
        <f t="shared" si="54"/>
        <v>0</v>
      </c>
      <c r="AC143" s="118">
        <f t="shared" si="54"/>
        <v>0</v>
      </c>
      <c r="AD143" s="118">
        <f t="shared" si="54"/>
        <v>0</v>
      </c>
      <c r="AE143" s="118">
        <f t="shared" si="54"/>
        <v>0</v>
      </c>
      <c r="AF143" s="118">
        <f t="shared" si="54"/>
        <v>6643.4</v>
      </c>
      <c r="AG143" s="118">
        <f t="shared" si="54"/>
        <v>0</v>
      </c>
      <c r="AH143" s="118">
        <f t="shared" si="54"/>
        <v>6538.2</v>
      </c>
      <c r="AI143" s="118">
        <v>0</v>
      </c>
      <c r="AJ143" s="118">
        <v>0</v>
      </c>
      <c r="AK143" s="118">
        <v>0</v>
      </c>
      <c r="AL143" s="118">
        <v>0</v>
      </c>
      <c r="AM143" s="118">
        <v>51900</v>
      </c>
      <c r="AN143" s="114">
        <f t="shared" si="42"/>
        <v>98.416473492488791</v>
      </c>
      <c r="AO143" s="42">
        <v>51900</v>
      </c>
      <c r="AP143" s="43">
        <v>0</v>
      </c>
      <c r="AQ143" s="42">
        <v>0</v>
      </c>
      <c r="AR143" s="35"/>
    </row>
    <row r="144" spans="2:44" s="57" customFormat="1" ht="25.5" outlineLevel="1" x14ac:dyDescent="0.25">
      <c r="B144" s="47" t="s">
        <v>211</v>
      </c>
      <c r="C144" s="48" t="s">
        <v>134</v>
      </c>
      <c r="D144" s="47" t="s">
        <v>9</v>
      </c>
      <c r="E144" s="47" t="s">
        <v>10</v>
      </c>
      <c r="F144" s="49"/>
      <c r="G144" s="47" t="s">
        <v>9</v>
      </c>
      <c r="H144" s="47" t="s">
        <v>9</v>
      </c>
      <c r="I144" s="47"/>
      <c r="J144" s="47"/>
      <c r="K144" s="47"/>
      <c r="L144" s="47"/>
      <c r="M144" s="47"/>
      <c r="N144" s="47"/>
      <c r="O144" s="9">
        <v>0</v>
      </c>
      <c r="P144" s="9">
        <f>P145+P146+P147</f>
        <v>6643.4</v>
      </c>
      <c r="Q144" s="9">
        <f t="shared" ref="Q144:AH144" si="55">Q145+Q146+Q147</f>
        <v>0</v>
      </c>
      <c r="R144" s="9">
        <f t="shared" si="55"/>
        <v>0</v>
      </c>
      <c r="S144" s="9">
        <f t="shared" si="55"/>
        <v>0</v>
      </c>
      <c r="T144" s="9">
        <f t="shared" si="55"/>
        <v>0</v>
      </c>
      <c r="U144" s="9">
        <f t="shared" si="55"/>
        <v>0</v>
      </c>
      <c r="V144" s="9">
        <f t="shared" si="55"/>
        <v>0</v>
      </c>
      <c r="W144" s="9">
        <f t="shared" si="55"/>
        <v>0</v>
      </c>
      <c r="X144" s="9">
        <f t="shared" si="55"/>
        <v>0</v>
      </c>
      <c r="Y144" s="9">
        <f t="shared" si="55"/>
        <v>215151</v>
      </c>
      <c r="Z144" s="9">
        <f t="shared" si="55"/>
        <v>0</v>
      </c>
      <c r="AA144" s="9">
        <f t="shared" si="55"/>
        <v>0</v>
      </c>
      <c r="AB144" s="9">
        <f t="shared" si="55"/>
        <v>0</v>
      </c>
      <c r="AC144" s="9">
        <f t="shared" si="55"/>
        <v>0</v>
      </c>
      <c r="AD144" s="9">
        <f t="shared" si="55"/>
        <v>0</v>
      </c>
      <c r="AE144" s="9">
        <f t="shared" si="55"/>
        <v>0</v>
      </c>
      <c r="AF144" s="9">
        <f>AF145+AF146+AF147</f>
        <v>6643.4</v>
      </c>
      <c r="AG144" s="9">
        <f t="shared" si="55"/>
        <v>0</v>
      </c>
      <c r="AH144" s="9">
        <f t="shared" si="55"/>
        <v>6538.2</v>
      </c>
      <c r="AI144" s="9">
        <v>0</v>
      </c>
      <c r="AJ144" s="9">
        <v>0</v>
      </c>
      <c r="AK144" s="9">
        <v>0</v>
      </c>
      <c r="AL144" s="9">
        <v>0</v>
      </c>
      <c r="AM144" s="9">
        <v>51900</v>
      </c>
      <c r="AN144" s="41">
        <f t="shared" si="42"/>
        <v>98.416473492488791</v>
      </c>
      <c r="AO144" s="55">
        <v>51900</v>
      </c>
      <c r="AP144" s="54">
        <v>0</v>
      </c>
      <c r="AQ144" s="55">
        <v>0</v>
      </c>
      <c r="AR144" s="56"/>
    </row>
    <row r="145" spans="2:44" ht="63.75" hidden="1" outlineLevel="1" x14ac:dyDescent="0.25">
      <c r="B145" s="2" t="s">
        <v>132</v>
      </c>
      <c r="C145" s="4" t="s">
        <v>131</v>
      </c>
      <c r="D145" s="2" t="s">
        <v>9</v>
      </c>
      <c r="E145" s="2" t="s">
        <v>10</v>
      </c>
      <c r="G145" s="2" t="s">
        <v>9</v>
      </c>
      <c r="H145" s="2" t="s">
        <v>9</v>
      </c>
      <c r="I145" s="2"/>
      <c r="J145" s="2"/>
      <c r="K145" s="2"/>
      <c r="L145" s="2"/>
      <c r="M145" s="2"/>
      <c r="N145" s="2"/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51900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51900</v>
      </c>
      <c r="AN145" s="41" t="e">
        <f t="shared" si="42"/>
        <v>#DIV/0!</v>
      </c>
      <c r="AO145" s="42"/>
      <c r="AP145" s="43"/>
      <c r="AQ145" s="42"/>
      <c r="AR145" s="35"/>
    </row>
    <row r="146" spans="2:44" ht="25.5" hidden="1" outlineLevel="3" x14ac:dyDescent="0.25">
      <c r="B146" s="2" t="s">
        <v>136</v>
      </c>
      <c r="C146" s="4" t="s">
        <v>135</v>
      </c>
      <c r="D146" s="2" t="s">
        <v>9</v>
      </c>
      <c r="E146" s="2" t="s">
        <v>10</v>
      </c>
      <c r="G146" s="2" t="s">
        <v>9</v>
      </c>
      <c r="H146" s="2" t="s">
        <v>9</v>
      </c>
      <c r="I146" s="2"/>
      <c r="J146" s="2"/>
      <c r="K146" s="2"/>
      <c r="L146" s="2"/>
      <c r="M146" s="2"/>
      <c r="N146" s="2"/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163251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163251</v>
      </c>
      <c r="AN146" s="41" t="e">
        <f t="shared" si="42"/>
        <v>#DIV/0!</v>
      </c>
      <c r="AO146" s="42">
        <v>51900</v>
      </c>
      <c r="AP146" s="43">
        <v>0</v>
      </c>
      <c r="AQ146" s="42">
        <v>0</v>
      </c>
      <c r="AR146" s="35"/>
    </row>
    <row r="147" spans="2:44" ht="25.5" x14ac:dyDescent="0.25">
      <c r="B147" s="2" t="s">
        <v>289</v>
      </c>
      <c r="C147" s="4" t="s">
        <v>137</v>
      </c>
      <c r="D147" s="2" t="s">
        <v>9</v>
      </c>
      <c r="E147" s="2" t="s">
        <v>10</v>
      </c>
      <c r="G147" s="2" t="s">
        <v>9</v>
      </c>
      <c r="H147" s="2" t="s">
        <v>9</v>
      </c>
      <c r="I147" s="2"/>
      <c r="J147" s="2"/>
      <c r="K147" s="2"/>
      <c r="L147" s="2"/>
      <c r="M147" s="2"/>
      <c r="N147" s="2"/>
      <c r="O147" s="6">
        <v>0</v>
      </c>
      <c r="P147" s="6">
        <v>6643.4</v>
      </c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>
        <v>6643.4</v>
      </c>
      <c r="AG147" s="6"/>
      <c r="AH147" s="6">
        <v>6538.2</v>
      </c>
      <c r="AI147" s="6">
        <v>0</v>
      </c>
      <c r="AJ147" s="6">
        <v>0</v>
      </c>
      <c r="AK147" s="6">
        <v>0</v>
      </c>
      <c r="AL147" s="6">
        <v>3643929</v>
      </c>
      <c r="AM147" s="6">
        <v>0</v>
      </c>
      <c r="AN147" s="41">
        <f t="shared" si="42"/>
        <v>98.416473492488791</v>
      </c>
      <c r="AO147" s="42">
        <v>163251</v>
      </c>
      <c r="AP147" s="43">
        <v>0</v>
      </c>
      <c r="AQ147" s="42">
        <v>0</v>
      </c>
      <c r="AR147" s="35"/>
    </row>
    <row r="148" spans="2:44" s="57" customFormat="1" ht="25.5" hidden="1" x14ac:dyDescent="0.25">
      <c r="B148" s="50" t="s">
        <v>212</v>
      </c>
      <c r="C148" s="51" t="s">
        <v>140</v>
      </c>
      <c r="D148" s="50" t="s">
        <v>9</v>
      </c>
      <c r="E148" s="50" t="s">
        <v>10</v>
      </c>
      <c r="F148" s="52"/>
      <c r="G148" s="50" t="s">
        <v>9</v>
      </c>
      <c r="H148" s="50" t="s">
        <v>9</v>
      </c>
      <c r="I148" s="50"/>
      <c r="J148" s="50"/>
      <c r="K148" s="50"/>
      <c r="L148" s="50"/>
      <c r="M148" s="50"/>
      <c r="N148" s="50"/>
      <c r="O148" s="21">
        <v>0</v>
      </c>
      <c r="P148" s="21">
        <f>P149</f>
        <v>0</v>
      </c>
      <c r="Q148" s="21">
        <f t="shared" ref="Q148:AH148" si="56">Q149</f>
        <v>0</v>
      </c>
      <c r="R148" s="21">
        <f t="shared" si="56"/>
        <v>0</v>
      </c>
      <c r="S148" s="21">
        <f t="shared" si="56"/>
        <v>0</v>
      </c>
      <c r="T148" s="21">
        <f t="shared" si="56"/>
        <v>0</v>
      </c>
      <c r="U148" s="21">
        <f t="shared" si="56"/>
        <v>0</v>
      </c>
      <c r="V148" s="21">
        <f t="shared" si="56"/>
        <v>0</v>
      </c>
      <c r="W148" s="21">
        <f t="shared" si="56"/>
        <v>0</v>
      </c>
      <c r="X148" s="21">
        <f t="shared" si="56"/>
        <v>0</v>
      </c>
      <c r="Y148" s="21">
        <f t="shared" si="56"/>
        <v>7794</v>
      </c>
      <c r="Z148" s="21">
        <f t="shared" si="56"/>
        <v>0</v>
      </c>
      <c r="AA148" s="21">
        <f t="shared" si="56"/>
        <v>0</v>
      </c>
      <c r="AB148" s="21">
        <f t="shared" si="56"/>
        <v>0</v>
      </c>
      <c r="AC148" s="21">
        <f t="shared" si="56"/>
        <v>0</v>
      </c>
      <c r="AD148" s="21">
        <f t="shared" si="56"/>
        <v>0</v>
      </c>
      <c r="AE148" s="21">
        <f t="shared" si="56"/>
        <v>0</v>
      </c>
      <c r="AF148" s="21">
        <f t="shared" si="56"/>
        <v>0</v>
      </c>
      <c r="AG148" s="21">
        <f t="shared" si="56"/>
        <v>0</v>
      </c>
      <c r="AH148" s="21">
        <f t="shared" si="56"/>
        <v>0</v>
      </c>
      <c r="AI148" s="21">
        <v>0</v>
      </c>
      <c r="AJ148" s="21">
        <v>0</v>
      </c>
      <c r="AK148" s="21">
        <v>0</v>
      </c>
      <c r="AL148" s="21">
        <v>0</v>
      </c>
      <c r="AM148" s="21">
        <v>7794</v>
      </c>
      <c r="AN148" s="41" t="e">
        <f t="shared" si="42"/>
        <v>#DIV/0!</v>
      </c>
      <c r="AO148" s="55">
        <v>7794</v>
      </c>
      <c r="AP148" s="54">
        <v>0</v>
      </c>
      <c r="AQ148" s="55">
        <v>0</v>
      </c>
      <c r="AR148" s="56"/>
    </row>
    <row r="149" spans="2:44" ht="76.5" hidden="1" outlineLevel="3" x14ac:dyDescent="0.25">
      <c r="B149" s="60" t="s">
        <v>139</v>
      </c>
      <c r="C149" s="61" t="s">
        <v>138</v>
      </c>
      <c r="D149" s="60" t="s">
        <v>9</v>
      </c>
      <c r="E149" s="60" t="s">
        <v>10</v>
      </c>
      <c r="F149" s="39"/>
      <c r="G149" s="60" t="s">
        <v>9</v>
      </c>
      <c r="H149" s="60" t="s">
        <v>9</v>
      </c>
      <c r="I149" s="60"/>
      <c r="J149" s="60"/>
      <c r="K149" s="60"/>
      <c r="L149" s="60"/>
      <c r="M149" s="60"/>
      <c r="N149" s="60"/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7794</v>
      </c>
      <c r="Z149" s="32">
        <v>0</v>
      </c>
      <c r="AA149" s="32">
        <v>0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v>0</v>
      </c>
      <c r="AH149" s="32">
        <v>0</v>
      </c>
      <c r="AI149" s="32">
        <v>0</v>
      </c>
      <c r="AJ149" s="32">
        <v>0</v>
      </c>
      <c r="AK149" s="32">
        <v>0</v>
      </c>
      <c r="AL149" s="32">
        <v>0</v>
      </c>
      <c r="AM149" s="32">
        <v>7794</v>
      </c>
      <c r="AN149" s="41" t="e">
        <f t="shared" si="42"/>
        <v>#DIV/0!</v>
      </c>
      <c r="AO149" s="65">
        <v>7794</v>
      </c>
      <c r="AP149" s="43">
        <v>0</v>
      </c>
      <c r="AQ149" s="42">
        <v>0</v>
      </c>
      <c r="AR149" s="35"/>
    </row>
    <row r="150" spans="2:44" ht="27" collapsed="1" x14ac:dyDescent="0.25">
      <c r="B150" s="120" t="s">
        <v>180</v>
      </c>
      <c r="C150" s="121" t="s">
        <v>143</v>
      </c>
      <c r="D150" s="120" t="s">
        <v>9</v>
      </c>
      <c r="E150" s="120" t="s">
        <v>10</v>
      </c>
      <c r="F150" s="122"/>
      <c r="G150" s="120" t="s">
        <v>9</v>
      </c>
      <c r="H150" s="120" t="s">
        <v>9</v>
      </c>
      <c r="I150" s="120"/>
      <c r="J150" s="120"/>
      <c r="K150" s="120"/>
      <c r="L150" s="120"/>
      <c r="M150" s="120"/>
      <c r="N150" s="120"/>
      <c r="O150" s="123">
        <v>0</v>
      </c>
      <c r="P150" s="123">
        <f>P151</f>
        <v>199.2</v>
      </c>
      <c r="Q150" s="123">
        <f t="shared" ref="Q150:AH150" si="57">Q151</f>
        <v>0</v>
      </c>
      <c r="R150" s="123">
        <f t="shared" si="57"/>
        <v>0</v>
      </c>
      <c r="S150" s="123">
        <f t="shared" si="57"/>
        <v>0</v>
      </c>
      <c r="T150" s="123">
        <f t="shared" si="57"/>
        <v>0</v>
      </c>
      <c r="U150" s="123">
        <f t="shared" si="57"/>
        <v>0</v>
      </c>
      <c r="V150" s="123">
        <f t="shared" si="57"/>
        <v>0</v>
      </c>
      <c r="W150" s="123">
        <f t="shared" si="57"/>
        <v>0</v>
      </c>
      <c r="X150" s="123">
        <f t="shared" si="57"/>
        <v>0</v>
      </c>
      <c r="Y150" s="123">
        <f t="shared" si="57"/>
        <v>1500000</v>
      </c>
      <c r="Z150" s="123">
        <f t="shared" si="57"/>
        <v>0</v>
      </c>
      <c r="AA150" s="123">
        <f t="shared" si="57"/>
        <v>0</v>
      </c>
      <c r="AB150" s="123">
        <f t="shared" si="57"/>
        <v>0</v>
      </c>
      <c r="AC150" s="123">
        <f t="shared" si="57"/>
        <v>0</v>
      </c>
      <c r="AD150" s="123">
        <f t="shared" si="57"/>
        <v>0</v>
      </c>
      <c r="AE150" s="123">
        <f t="shared" si="57"/>
        <v>0</v>
      </c>
      <c r="AF150" s="123">
        <f t="shared" si="57"/>
        <v>160</v>
      </c>
      <c r="AG150" s="123">
        <f t="shared" si="57"/>
        <v>0</v>
      </c>
      <c r="AH150" s="123">
        <f t="shared" si="57"/>
        <v>160</v>
      </c>
      <c r="AI150" s="123">
        <v>0</v>
      </c>
      <c r="AJ150" s="123">
        <v>0</v>
      </c>
      <c r="AK150" s="123">
        <v>0</v>
      </c>
      <c r="AL150" s="123">
        <v>0</v>
      </c>
      <c r="AM150" s="123">
        <v>1500000</v>
      </c>
      <c r="AN150" s="114">
        <f t="shared" si="42"/>
        <v>80.321285140562253</v>
      </c>
      <c r="AO150" s="65">
        <v>1500000</v>
      </c>
      <c r="AP150" s="43">
        <v>0</v>
      </c>
      <c r="AQ150" s="42">
        <v>0</v>
      </c>
      <c r="AR150" s="35"/>
    </row>
    <row r="151" spans="2:44" s="57" customFormat="1" ht="51" outlineLevel="1" x14ac:dyDescent="0.25">
      <c r="B151" s="94" t="s">
        <v>218</v>
      </c>
      <c r="C151" s="95" t="s">
        <v>144</v>
      </c>
      <c r="D151" s="94" t="s">
        <v>9</v>
      </c>
      <c r="E151" s="94" t="s">
        <v>10</v>
      </c>
      <c r="F151" s="78"/>
      <c r="G151" s="94" t="s">
        <v>9</v>
      </c>
      <c r="H151" s="94" t="s">
        <v>9</v>
      </c>
      <c r="I151" s="94"/>
      <c r="J151" s="94"/>
      <c r="K151" s="94"/>
      <c r="L151" s="94"/>
      <c r="M151" s="94"/>
      <c r="N151" s="94"/>
      <c r="O151" s="31">
        <v>0</v>
      </c>
      <c r="P151" s="31">
        <f>P152</f>
        <v>199.2</v>
      </c>
      <c r="Q151" s="31">
        <f t="shared" ref="Q151:AG151" si="58">Q152</f>
        <v>0</v>
      </c>
      <c r="R151" s="31">
        <f t="shared" si="58"/>
        <v>0</v>
      </c>
      <c r="S151" s="31">
        <f t="shared" si="58"/>
        <v>0</v>
      </c>
      <c r="T151" s="31">
        <f t="shared" si="58"/>
        <v>0</v>
      </c>
      <c r="U151" s="31">
        <f t="shared" si="58"/>
        <v>0</v>
      </c>
      <c r="V151" s="31">
        <f t="shared" si="58"/>
        <v>0</v>
      </c>
      <c r="W151" s="31">
        <f t="shared" si="58"/>
        <v>0</v>
      </c>
      <c r="X151" s="31">
        <f t="shared" si="58"/>
        <v>0</v>
      </c>
      <c r="Y151" s="31">
        <f t="shared" si="58"/>
        <v>1500000</v>
      </c>
      <c r="Z151" s="31">
        <f t="shared" si="58"/>
        <v>0</v>
      </c>
      <c r="AA151" s="31">
        <f t="shared" si="58"/>
        <v>0</v>
      </c>
      <c r="AB151" s="31">
        <f t="shared" si="58"/>
        <v>0</v>
      </c>
      <c r="AC151" s="31">
        <f t="shared" si="58"/>
        <v>0</v>
      </c>
      <c r="AD151" s="31">
        <f t="shared" si="58"/>
        <v>0</v>
      </c>
      <c r="AE151" s="31">
        <f t="shared" si="58"/>
        <v>0</v>
      </c>
      <c r="AF151" s="31">
        <f>AF152</f>
        <v>160</v>
      </c>
      <c r="AG151" s="31">
        <f t="shared" si="58"/>
        <v>0</v>
      </c>
      <c r="AH151" s="31">
        <f>AH152</f>
        <v>160</v>
      </c>
      <c r="AI151" s="31">
        <v>0</v>
      </c>
      <c r="AJ151" s="31">
        <v>0</v>
      </c>
      <c r="AK151" s="31">
        <v>0</v>
      </c>
      <c r="AL151" s="31">
        <v>0</v>
      </c>
      <c r="AM151" s="31">
        <v>1500000</v>
      </c>
      <c r="AN151" s="41">
        <f t="shared" si="42"/>
        <v>80.321285140562253</v>
      </c>
      <c r="AO151" s="53">
        <v>1500000</v>
      </c>
      <c r="AP151" s="54">
        <v>0</v>
      </c>
      <c r="AQ151" s="55">
        <v>0</v>
      </c>
      <c r="AR151" s="56"/>
    </row>
    <row r="152" spans="2:44" outlineLevel="3" x14ac:dyDescent="0.25">
      <c r="B152" s="2" t="s">
        <v>142</v>
      </c>
      <c r="C152" s="4" t="s">
        <v>141</v>
      </c>
      <c r="D152" s="2" t="s">
        <v>9</v>
      </c>
      <c r="E152" s="2" t="s">
        <v>10</v>
      </c>
      <c r="G152" s="2" t="s">
        <v>9</v>
      </c>
      <c r="H152" s="2" t="s">
        <v>9</v>
      </c>
      <c r="I152" s="2"/>
      <c r="J152" s="2"/>
      <c r="K152" s="2"/>
      <c r="L152" s="2"/>
      <c r="M152" s="2"/>
      <c r="N152" s="2"/>
      <c r="O152" s="6">
        <v>0</v>
      </c>
      <c r="P152" s="6">
        <v>199.2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1500000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160</v>
      </c>
      <c r="AG152" s="6">
        <v>0</v>
      </c>
      <c r="AH152" s="6">
        <v>160</v>
      </c>
      <c r="AI152" s="6">
        <v>0</v>
      </c>
      <c r="AJ152" s="6">
        <v>0</v>
      </c>
      <c r="AK152" s="6">
        <v>0</v>
      </c>
      <c r="AL152" s="6">
        <v>0</v>
      </c>
      <c r="AM152" s="6">
        <v>1500000</v>
      </c>
      <c r="AN152" s="41">
        <f t="shared" si="42"/>
        <v>80.321285140562253</v>
      </c>
      <c r="AO152" s="42">
        <v>1500000</v>
      </c>
      <c r="AP152" s="43">
        <v>0</v>
      </c>
      <c r="AQ152" s="42">
        <v>0</v>
      </c>
      <c r="AR152" s="35"/>
    </row>
    <row r="153" spans="2:44" ht="27" x14ac:dyDescent="0.25">
      <c r="B153" s="120" t="s">
        <v>213</v>
      </c>
      <c r="C153" s="121" t="s">
        <v>147</v>
      </c>
      <c r="D153" s="120" t="s">
        <v>9</v>
      </c>
      <c r="E153" s="120" t="s">
        <v>10</v>
      </c>
      <c r="F153" s="122"/>
      <c r="G153" s="120" t="s">
        <v>9</v>
      </c>
      <c r="H153" s="120" t="s">
        <v>9</v>
      </c>
      <c r="I153" s="120"/>
      <c r="J153" s="120"/>
      <c r="K153" s="120"/>
      <c r="L153" s="120"/>
      <c r="M153" s="120"/>
      <c r="N153" s="120"/>
      <c r="O153" s="123">
        <v>0</v>
      </c>
      <c r="P153" s="123">
        <f>P154</f>
        <v>81</v>
      </c>
      <c r="Q153" s="123">
        <f t="shared" ref="Q153:AH153" si="59">Q154</f>
        <v>0</v>
      </c>
      <c r="R153" s="123">
        <f t="shared" si="59"/>
        <v>0</v>
      </c>
      <c r="S153" s="123">
        <f t="shared" si="59"/>
        <v>0</v>
      </c>
      <c r="T153" s="123">
        <f t="shared" si="59"/>
        <v>0</v>
      </c>
      <c r="U153" s="123">
        <f t="shared" si="59"/>
        <v>0</v>
      </c>
      <c r="V153" s="123">
        <f t="shared" si="59"/>
        <v>0</v>
      </c>
      <c r="W153" s="123">
        <f t="shared" si="59"/>
        <v>0</v>
      </c>
      <c r="X153" s="123">
        <f t="shared" si="59"/>
        <v>0</v>
      </c>
      <c r="Y153" s="123">
        <f t="shared" si="59"/>
        <v>1228600</v>
      </c>
      <c r="Z153" s="123">
        <f t="shared" si="59"/>
        <v>0</v>
      </c>
      <c r="AA153" s="123">
        <f t="shared" si="59"/>
        <v>0</v>
      </c>
      <c r="AB153" s="123">
        <f t="shared" si="59"/>
        <v>0</v>
      </c>
      <c r="AC153" s="123">
        <f t="shared" si="59"/>
        <v>0</v>
      </c>
      <c r="AD153" s="123">
        <f t="shared" si="59"/>
        <v>0</v>
      </c>
      <c r="AE153" s="123">
        <f t="shared" si="59"/>
        <v>0</v>
      </c>
      <c r="AF153" s="123">
        <f t="shared" si="59"/>
        <v>0</v>
      </c>
      <c r="AG153" s="123">
        <f t="shared" si="59"/>
        <v>4500</v>
      </c>
      <c r="AH153" s="123">
        <f t="shared" si="59"/>
        <v>0</v>
      </c>
      <c r="AI153" s="123">
        <v>0</v>
      </c>
      <c r="AJ153" s="123">
        <v>0</v>
      </c>
      <c r="AK153" s="123">
        <v>4500</v>
      </c>
      <c r="AL153" s="123">
        <v>0</v>
      </c>
      <c r="AM153" s="123">
        <v>1224100</v>
      </c>
      <c r="AN153" s="114">
        <f t="shared" si="42"/>
        <v>0</v>
      </c>
      <c r="AO153" s="42">
        <v>1224100</v>
      </c>
      <c r="AP153" s="43">
        <v>3.6627055184763144E-3</v>
      </c>
      <c r="AQ153" s="42">
        <v>0</v>
      </c>
      <c r="AR153" s="35"/>
    </row>
    <row r="154" spans="2:44" s="57" customFormat="1" ht="38.25" outlineLevel="1" x14ac:dyDescent="0.25">
      <c r="B154" s="47" t="s">
        <v>214</v>
      </c>
      <c r="C154" s="48" t="s">
        <v>148</v>
      </c>
      <c r="D154" s="47" t="s">
        <v>9</v>
      </c>
      <c r="E154" s="47" t="s">
        <v>10</v>
      </c>
      <c r="F154" s="49"/>
      <c r="G154" s="47" t="s">
        <v>9</v>
      </c>
      <c r="H154" s="47" t="s">
        <v>9</v>
      </c>
      <c r="I154" s="47"/>
      <c r="J154" s="47"/>
      <c r="K154" s="47"/>
      <c r="L154" s="47"/>
      <c r="M154" s="47"/>
      <c r="N154" s="47"/>
      <c r="O154" s="9">
        <v>0</v>
      </c>
      <c r="P154" s="9">
        <f>P155</f>
        <v>81</v>
      </c>
      <c r="Q154" s="9">
        <f t="shared" ref="Q154:AH154" si="60">Q155</f>
        <v>0</v>
      </c>
      <c r="R154" s="9">
        <f t="shared" si="60"/>
        <v>0</v>
      </c>
      <c r="S154" s="9">
        <f t="shared" si="60"/>
        <v>0</v>
      </c>
      <c r="T154" s="9">
        <f t="shared" si="60"/>
        <v>0</v>
      </c>
      <c r="U154" s="9">
        <f t="shared" si="60"/>
        <v>0</v>
      </c>
      <c r="V154" s="9">
        <f t="shared" si="60"/>
        <v>0</v>
      </c>
      <c r="W154" s="9">
        <f t="shared" si="60"/>
        <v>0</v>
      </c>
      <c r="X154" s="9">
        <f t="shared" si="60"/>
        <v>0</v>
      </c>
      <c r="Y154" s="9">
        <f t="shared" si="60"/>
        <v>1228600</v>
      </c>
      <c r="Z154" s="9">
        <f t="shared" si="60"/>
        <v>0</v>
      </c>
      <c r="AA154" s="9">
        <f t="shared" si="60"/>
        <v>0</v>
      </c>
      <c r="AB154" s="9">
        <f t="shared" si="60"/>
        <v>0</v>
      </c>
      <c r="AC154" s="9">
        <f t="shared" si="60"/>
        <v>0</v>
      </c>
      <c r="AD154" s="9">
        <f t="shared" si="60"/>
        <v>0</v>
      </c>
      <c r="AE154" s="9">
        <f t="shared" si="60"/>
        <v>0</v>
      </c>
      <c r="AF154" s="9">
        <f t="shared" si="60"/>
        <v>0</v>
      </c>
      <c r="AG154" s="9">
        <f t="shared" si="60"/>
        <v>4500</v>
      </c>
      <c r="AH154" s="9">
        <f t="shared" si="60"/>
        <v>0</v>
      </c>
      <c r="AI154" s="9">
        <v>0</v>
      </c>
      <c r="AJ154" s="9">
        <v>0</v>
      </c>
      <c r="AK154" s="9">
        <v>4500</v>
      </c>
      <c r="AL154" s="9">
        <v>0</v>
      </c>
      <c r="AM154" s="9">
        <v>1224100</v>
      </c>
      <c r="AN154" s="41">
        <f t="shared" si="42"/>
        <v>0</v>
      </c>
      <c r="AO154" s="55">
        <v>1224100</v>
      </c>
      <c r="AP154" s="54">
        <v>3.6627055184763144E-3</v>
      </c>
      <c r="AQ154" s="55">
        <v>0</v>
      </c>
      <c r="AR154" s="56"/>
    </row>
    <row r="155" spans="2:44" ht="25.5" outlineLevel="3" x14ac:dyDescent="0.25">
      <c r="B155" s="2" t="s">
        <v>146</v>
      </c>
      <c r="C155" s="4" t="s">
        <v>145</v>
      </c>
      <c r="D155" s="2" t="s">
        <v>9</v>
      </c>
      <c r="E155" s="2" t="s">
        <v>10</v>
      </c>
      <c r="G155" s="2" t="s">
        <v>9</v>
      </c>
      <c r="H155" s="2" t="s">
        <v>9</v>
      </c>
      <c r="I155" s="2"/>
      <c r="J155" s="2"/>
      <c r="K155" s="2"/>
      <c r="L155" s="2"/>
      <c r="M155" s="2"/>
      <c r="N155" s="2"/>
      <c r="O155" s="6">
        <v>0</v>
      </c>
      <c r="P155" s="6">
        <v>81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1228600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4500</v>
      </c>
      <c r="AH155" s="6">
        <v>0</v>
      </c>
      <c r="AI155" s="6">
        <v>0</v>
      </c>
      <c r="AJ155" s="6">
        <v>0</v>
      </c>
      <c r="AK155" s="6">
        <v>4500</v>
      </c>
      <c r="AL155" s="6">
        <v>0</v>
      </c>
      <c r="AM155" s="6">
        <v>1224100</v>
      </c>
      <c r="AN155" s="41">
        <f t="shared" si="42"/>
        <v>0</v>
      </c>
      <c r="AO155" s="42">
        <v>1224100</v>
      </c>
      <c r="AP155" s="43">
        <v>3.6627055184763144E-3</v>
      </c>
      <c r="AQ155" s="42">
        <v>0</v>
      </c>
      <c r="AR155" s="35"/>
    </row>
    <row r="156" spans="2:44" ht="27" x14ac:dyDescent="0.25">
      <c r="B156" s="124" t="s">
        <v>315</v>
      </c>
      <c r="C156" s="121" t="s">
        <v>151</v>
      </c>
      <c r="D156" s="120" t="s">
        <v>9</v>
      </c>
      <c r="E156" s="120" t="s">
        <v>10</v>
      </c>
      <c r="F156" s="122"/>
      <c r="G156" s="120" t="s">
        <v>9</v>
      </c>
      <c r="H156" s="120" t="s">
        <v>9</v>
      </c>
      <c r="I156" s="120"/>
      <c r="J156" s="120"/>
      <c r="K156" s="120"/>
      <c r="L156" s="120"/>
      <c r="M156" s="120"/>
      <c r="N156" s="120"/>
      <c r="O156" s="123">
        <v>0</v>
      </c>
      <c r="P156" s="123">
        <f>P157+P165</f>
        <v>5113.8</v>
      </c>
      <c r="Q156" s="123">
        <f t="shared" ref="Q156:AH156" si="61">Q157+Q165</f>
        <v>0</v>
      </c>
      <c r="R156" s="123">
        <f t="shared" si="61"/>
        <v>0</v>
      </c>
      <c r="S156" s="123">
        <f t="shared" si="61"/>
        <v>0</v>
      </c>
      <c r="T156" s="123">
        <f t="shared" si="61"/>
        <v>0</v>
      </c>
      <c r="U156" s="123">
        <f t="shared" si="61"/>
        <v>0</v>
      </c>
      <c r="V156" s="123">
        <f t="shared" si="61"/>
        <v>0</v>
      </c>
      <c r="W156" s="123">
        <f t="shared" si="61"/>
        <v>0</v>
      </c>
      <c r="X156" s="123">
        <f t="shared" si="61"/>
        <v>0</v>
      </c>
      <c r="Y156" s="123">
        <f t="shared" si="61"/>
        <v>220000</v>
      </c>
      <c r="Z156" s="123">
        <f t="shared" si="61"/>
        <v>0</v>
      </c>
      <c r="AA156" s="123">
        <f t="shared" si="61"/>
        <v>0</v>
      </c>
      <c r="AB156" s="123">
        <f t="shared" si="61"/>
        <v>0</v>
      </c>
      <c r="AC156" s="123">
        <f t="shared" si="61"/>
        <v>0</v>
      </c>
      <c r="AD156" s="123">
        <f t="shared" si="61"/>
        <v>0</v>
      </c>
      <c r="AE156" s="123">
        <f t="shared" si="61"/>
        <v>0</v>
      </c>
      <c r="AF156" s="123">
        <f t="shared" si="61"/>
        <v>4480.8999999999996</v>
      </c>
      <c r="AG156" s="123">
        <f t="shared" si="61"/>
        <v>0</v>
      </c>
      <c r="AH156" s="123">
        <f t="shared" si="61"/>
        <v>4312.3999999999996</v>
      </c>
      <c r="AI156" s="123">
        <v>0</v>
      </c>
      <c r="AJ156" s="123">
        <v>0</v>
      </c>
      <c r="AK156" s="123">
        <v>357926.67</v>
      </c>
      <c r="AL156" s="123">
        <v>0</v>
      </c>
      <c r="AM156" s="123">
        <v>1237173.33</v>
      </c>
      <c r="AN156" s="114">
        <f t="shared" si="42"/>
        <v>84.328679260041454</v>
      </c>
      <c r="AO156" s="42">
        <v>1237173.33</v>
      </c>
      <c r="AP156" s="43">
        <v>0.2243913673123942</v>
      </c>
      <c r="AQ156" s="42">
        <v>0</v>
      </c>
      <c r="AR156" s="35"/>
    </row>
    <row r="157" spans="2:44" s="57" customFormat="1" ht="25.5" outlineLevel="1" x14ac:dyDescent="0.25">
      <c r="B157" s="47" t="s">
        <v>215</v>
      </c>
      <c r="C157" s="48" t="s">
        <v>152</v>
      </c>
      <c r="D157" s="47" t="s">
        <v>9</v>
      </c>
      <c r="E157" s="47" t="s">
        <v>10</v>
      </c>
      <c r="F157" s="49"/>
      <c r="G157" s="47" t="s">
        <v>9</v>
      </c>
      <c r="H157" s="47" t="s">
        <v>9</v>
      </c>
      <c r="I157" s="47"/>
      <c r="J157" s="47"/>
      <c r="K157" s="47"/>
      <c r="L157" s="47"/>
      <c r="M157" s="47"/>
      <c r="N157" s="47"/>
      <c r="O157" s="9">
        <v>0</v>
      </c>
      <c r="P157" s="9">
        <f>P158+P159+P160+P161+P162+P163+P164</f>
        <v>2113.8000000000002</v>
      </c>
      <c r="Q157" s="9">
        <f t="shared" ref="Q157:AF157" si="62">Q158+Q159+Q160+Q161+Q162+Q163+Q164</f>
        <v>0</v>
      </c>
      <c r="R157" s="9">
        <f t="shared" si="62"/>
        <v>0</v>
      </c>
      <c r="S157" s="9">
        <f t="shared" si="62"/>
        <v>0</v>
      </c>
      <c r="T157" s="9">
        <f t="shared" si="62"/>
        <v>0</v>
      </c>
      <c r="U157" s="9">
        <f t="shared" si="62"/>
        <v>0</v>
      </c>
      <c r="V157" s="9">
        <f t="shared" si="62"/>
        <v>0</v>
      </c>
      <c r="W157" s="9">
        <f t="shared" si="62"/>
        <v>0</v>
      </c>
      <c r="X157" s="9">
        <f t="shared" si="62"/>
        <v>0</v>
      </c>
      <c r="Y157" s="9">
        <f t="shared" si="62"/>
        <v>0</v>
      </c>
      <c r="Z157" s="9">
        <f t="shared" si="62"/>
        <v>0</v>
      </c>
      <c r="AA157" s="9">
        <f t="shared" si="62"/>
        <v>0</v>
      </c>
      <c r="AB157" s="9">
        <f t="shared" si="62"/>
        <v>0</v>
      </c>
      <c r="AC157" s="9">
        <f t="shared" si="62"/>
        <v>0</v>
      </c>
      <c r="AD157" s="9">
        <f t="shared" si="62"/>
        <v>0</v>
      </c>
      <c r="AE157" s="9">
        <f t="shared" si="62"/>
        <v>0</v>
      </c>
      <c r="AF157" s="9">
        <f t="shared" si="62"/>
        <v>1480.9</v>
      </c>
      <c r="AG157" s="9">
        <f t="shared" ref="AG157:AH157" si="63">AG158+AG159+AG160+AG161+AG162+AG163+AG164</f>
        <v>0</v>
      </c>
      <c r="AH157" s="9">
        <f t="shared" si="63"/>
        <v>1312.4</v>
      </c>
      <c r="AI157" s="9">
        <v>0</v>
      </c>
      <c r="AJ157" s="9">
        <v>0</v>
      </c>
      <c r="AK157" s="9">
        <v>357926.67</v>
      </c>
      <c r="AL157" s="9">
        <v>0</v>
      </c>
      <c r="AM157" s="9">
        <v>1237173.33</v>
      </c>
      <c r="AN157" s="41">
        <f t="shared" si="42"/>
        <v>62.087236256977953</v>
      </c>
      <c r="AO157" s="55">
        <v>1237173.33</v>
      </c>
      <c r="AP157" s="54">
        <v>0.2243913673123942</v>
      </c>
      <c r="AQ157" s="55">
        <v>0</v>
      </c>
      <c r="AR157" s="56"/>
    </row>
    <row r="158" spans="2:44" ht="51" outlineLevel="1" x14ac:dyDescent="0.25">
      <c r="B158" s="2" t="s">
        <v>150</v>
      </c>
      <c r="C158" s="4" t="s">
        <v>149</v>
      </c>
      <c r="D158" s="2" t="s">
        <v>9</v>
      </c>
      <c r="E158" s="2" t="s">
        <v>10</v>
      </c>
      <c r="G158" s="2" t="s">
        <v>9</v>
      </c>
      <c r="H158" s="2" t="s">
        <v>9</v>
      </c>
      <c r="I158" s="2"/>
      <c r="J158" s="2"/>
      <c r="K158" s="2"/>
      <c r="L158" s="2"/>
      <c r="M158" s="2"/>
      <c r="N158" s="2"/>
      <c r="O158" s="6">
        <v>0</v>
      </c>
      <c r="P158" s="6">
        <v>1740</v>
      </c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>
        <v>1429.1</v>
      </c>
      <c r="AG158" s="6"/>
      <c r="AH158" s="6">
        <v>1286</v>
      </c>
      <c r="AI158" s="6">
        <v>0</v>
      </c>
      <c r="AJ158" s="6">
        <v>0</v>
      </c>
      <c r="AK158" s="6">
        <v>357926.67</v>
      </c>
      <c r="AL158" s="6">
        <v>0</v>
      </c>
      <c r="AM158" s="6">
        <v>1237173.33</v>
      </c>
      <c r="AN158" s="41">
        <f t="shared" si="42"/>
        <v>73.908045977011497</v>
      </c>
      <c r="AO158" s="42"/>
      <c r="AP158" s="43"/>
      <c r="AQ158" s="42"/>
      <c r="AR158" s="35"/>
    </row>
    <row r="159" spans="2:44" ht="38.25" hidden="1" outlineLevel="3" x14ac:dyDescent="0.25">
      <c r="B159" s="2" t="s">
        <v>154</v>
      </c>
      <c r="C159" s="4" t="s">
        <v>153</v>
      </c>
      <c r="D159" s="2" t="s">
        <v>9</v>
      </c>
      <c r="E159" s="2" t="s">
        <v>10</v>
      </c>
      <c r="G159" s="2" t="s">
        <v>9</v>
      </c>
      <c r="H159" s="2" t="s">
        <v>9</v>
      </c>
      <c r="I159" s="2"/>
      <c r="J159" s="2"/>
      <c r="K159" s="2"/>
      <c r="L159" s="2"/>
      <c r="M159" s="2"/>
      <c r="N159" s="2"/>
      <c r="O159" s="6">
        <v>0</v>
      </c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>
        <v>0</v>
      </c>
      <c r="AJ159" s="6">
        <v>0</v>
      </c>
      <c r="AK159" s="6">
        <v>0</v>
      </c>
      <c r="AL159" s="6">
        <v>0</v>
      </c>
      <c r="AM159" s="6">
        <v>0</v>
      </c>
      <c r="AN159" s="41"/>
      <c r="AO159" s="42">
        <v>1237173.33</v>
      </c>
      <c r="AP159" s="43">
        <v>0.2243913673123942</v>
      </c>
      <c r="AQ159" s="42">
        <v>0</v>
      </c>
      <c r="AR159" s="35"/>
    </row>
    <row r="160" spans="2:44" ht="51" x14ac:dyDescent="0.25">
      <c r="B160" s="2" t="s">
        <v>156</v>
      </c>
      <c r="C160" s="4" t="s">
        <v>155</v>
      </c>
      <c r="D160" s="2" t="s">
        <v>9</v>
      </c>
      <c r="E160" s="2" t="s">
        <v>10</v>
      </c>
      <c r="G160" s="2" t="s">
        <v>9</v>
      </c>
      <c r="H160" s="2" t="s">
        <v>9</v>
      </c>
      <c r="I160" s="2"/>
      <c r="J160" s="2"/>
      <c r="K160" s="2"/>
      <c r="L160" s="2"/>
      <c r="M160" s="2"/>
      <c r="N160" s="2"/>
      <c r="O160" s="6">
        <v>0</v>
      </c>
      <c r="P160" s="6">
        <v>32</v>
      </c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>
        <v>10</v>
      </c>
      <c r="AG160" s="6"/>
      <c r="AH160" s="6">
        <v>9.9</v>
      </c>
      <c r="AI160" s="6">
        <v>0</v>
      </c>
      <c r="AJ160" s="6">
        <v>0</v>
      </c>
      <c r="AK160" s="6">
        <v>3952.15</v>
      </c>
      <c r="AL160" s="6">
        <v>22493.85</v>
      </c>
      <c r="AM160" s="6">
        <v>3554</v>
      </c>
      <c r="AN160" s="41">
        <f t="shared" si="42"/>
        <v>30.9375</v>
      </c>
      <c r="AO160" s="42">
        <v>0</v>
      </c>
      <c r="AP160" s="43">
        <v>0</v>
      </c>
      <c r="AQ160" s="42">
        <v>0</v>
      </c>
      <c r="AR160" s="35"/>
    </row>
    <row r="161" spans="2:44" ht="25.5" x14ac:dyDescent="0.25">
      <c r="B161" s="2" t="s">
        <v>158</v>
      </c>
      <c r="C161" s="4" t="s">
        <v>157</v>
      </c>
      <c r="D161" s="2" t="s">
        <v>9</v>
      </c>
      <c r="E161" s="2" t="s">
        <v>10</v>
      </c>
      <c r="G161" s="2" t="s">
        <v>9</v>
      </c>
      <c r="H161" s="2" t="s">
        <v>9</v>
      </c>
      <c r="I161" s="2"/>
      <c r="J161" s="2"/>
      <c r="K161" s="2"/>
      <c r="L161" s="2"/>
      <c r="M161" s="2"/>
      <c r="N161" s="2"/>
      <c r="O161" s="6">
        <v>0</v>
      </c>
      <c r="P161" s="6">
        <v>300</v>
      </c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>
        <v>0</v>
      </c>
      <c r="AG161" s="6"/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50000</v>
      </c>
      <c r="AN161" s="41">
        <f t="shared" si="42"/>
        <v>0</v>
      </c>
      <c r="AO161" s="42">
        <v>26047.85</v>
      </c>
      <c r="AP161" s="43">
        <v>0.13173833333333335</v>
      </c>
      <c r="AQ161" s="42">
        <v>0</v>
      </c>
      <c r="AR161" s="35"/>
    </row>
    <row r="162" spans="2:44" ht="51" x14ac:dyDescent="0.25">
      <c r="B162" s="2" t="s">
        <v>160</v>
      </c>
      <c r="C162" s="4" t="s">
        <v>159</v>
      </c>
      <c r="D162" s="2" t="s">
        <v>9</v>
      </c>
      <c r="E162" s="2" t="s">
        <v>10</v>
      </c>
      <c r="G162" s="2" t="s">
        <v>9</v>
      </c>
      <c r="H162" s="2" t="s">
        <v>9</v>
      </c>
      <c r="I162" s="2"/>
      <c r="J162" s="2"/>
      <c r="K162" s="2"/>
      <c r="L162" s="2"/>
      <c r="M162" s="2"/>
      <c r="N162" s="2"/>
      <c r="O162" s="6">
        <v>0</v>
      </c>
      <c r="P162" s="6">
        <v>35.9</v>
      </c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>
        <v>35.9</v>
      </c>
      <c r="AG162" s="6"/>
      <c r="AH162" s="6">
        <v>14.9</v>
      </c>
      <c r="AI162" s="6">
        <v>0</v>
      </c>
      <c r="AJ162" s="6">
        <v>0</v>
      </c>
      <c r="AK162" s="6">
        <v>0</v>
      </c>
      <c r="AL162" s="6">
        <v>0</v>
      </c>
      <c r="AM162" s="6">
        <v>4566.28</v>
      </c>
      <c r="AN162" s="41">
        <f t="shared" si="42"/>
        <v>41.504178272980504</v>
      </c>
      <c r="AO162" s="42">
        <v>50000</v>
      </c>
      <c r="AP162" s="43">
        <v>0</v>
      </c>
      <c r="AQ162" s="42">
        <v>0</v>
      </c>
      <c r="AR162" s="35"/>
    </row>
    <row r="163" spans="2:44" ht="102" x14ac:dyDescent="0.25">
      <c r="B163" s="2" t="s">
        <v>162</v>
      </c>
      <c r="C163" s="4" t="s">
        <v>161</v>
      </c>
      <c r="D163" s="2" t="s">
        <v>9</v>
      </c>
      <c r="E163" s="2" t="s">
        <v>10</v>
      </c>
      <c r="G163" s="2" t="s">
        <v>9</v>
      </c>
      <c r="H163" s="2" t="s">
        <v>9</v>
      </c>
      <c r="I163" s="2"/>
      <c r="J163" s="2"/>
      <c r="K163" s="2"/>
      <c r="L163" s="2"/>
      <c r="M163" s="2"/>
      <c r="N163" s="2"/>
      <c r="O163" s="6">
        <v>0</v>
      </c>
      <c r="P163" s="6">
        <v>4</v>
      </c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>
        <v>4</v>
      </c>
      <c r="AG163" s="6"/>
      <c r="AH163" s="6">
        <v>0</v>
      </c>
      <c r="AI163" s="6">
        <v>0</v>
      </c>
      <c r="AJ163" s="6">
        <v>0</v>
      </c>
      <c r="AK163" s="6">
        <v>0</v>
      </c>
      <c r="AL163" s="6">
        <v>0</v>
      </c>
      <c r="AM163" s="6">
        <v>4000</v>
      </c>
      <c r="AN163" s="41">
        <f t="shared" si="42"/>
        <v>0</v>
      </c>
      <c r="AO163" s="42">
        <v>0</v>
      </c>
      <c r="AP163" s="43">
        <v>0</v>
      </c>
      <c r="AQ163" s="42">
        <v>0</v>
      </c>
      <c r="AR163" s="35"/>
    </row>
    <row r="164" spans="2:44" ht="51" x14ac:dyDescent="0.25">
      <c r="B164" s="2" t="s">
        <v>164</v>
      </c>
      <c r="C164" s="4" t="s">
        <v>163</v>
      </c>
      <c r="D164" s="2" t="s">
        <v>9</v>
      </c>
      <c r="E164" s="2" t="s">
        <v>10</v>
      </c>
      <c r="G164" s="2" t="s">
        <v>9</v>
      </c>
      <c r="H164" s="2" t="s">
        <v>9</v>
      </c>
      <c r="I164" s="2"/>
      <c r="J164" s="2"/>
      <c r="K164" s="2"/>
      <c r="L164" s="2"/>
      <c r="M164" s="2"/>
      <c r="N164" s="2"/>
      <c r="O164" s="6">
        <v>0</v>
      </c>
      <c r="P164" s="6">
        <v>1.9</v>
      </c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>
        <v>1.9</v>
      </c>
      <c r="AG164" s="6"/>
      <c r="AH164" s="6">
        <v>1.6</v>
      </c>
      <c r="AI164" s="6">
        <v>0</v>
      </c>
      <c r="AJ164" s="6">
        <v>0</v>
      </c>
      <c r="AK164" s="6">
        <v>0</v>
      </c>
      <c r="AL164" s="6">
        <v>0</v>
      </c>
      <c r="AM164" s="6">
        <v>300</v>
      </c>
      <c r="AN164" s="41">
        <f t="shared" si="42"/>
        <v>84.21052631578948</v>
      </c>
      <c r="AO164" s="42">
        <v>4000</v>
      </c>
      <c r="AP164" s="43">
        <v>0</v>
      </c>
      <c r="AQ164" s="42">
        <v>0</v>
      </c>
      <c r="AR164" s="35"/>
    </row>
    <row r="165" spans="2:44" s="57" customFormat="1" ht="38.25" x14ac:dyDescent="0.25">
      <c r="B165" s="47" t="s">
        <v>216</v>
      </c>
      <c r="C165" s="48" t="s">
        <v>166</v>
      </c>
      <c r="D165" s="47" t="s">
        <v>9</v>
      </c>
      <c r="E165" s="47" t="s">
        <v>10</v>
      </c>
      <c r="F165" s="49"/>
      <c r="G165" s="47" t="s">
        <v>9</v>
      </c>
      <c r="H165" s="47" t="s">
        <v>9</v>
      </c>
      <c r="I165" s="47"/>
      <c r="J165" s="47"/>
      <c r="K165" s="47"/>
      <c r="L165" s="47"/>
      <c r="M165" s="47"/>
      <c r="N165" s="47"/>
      <c r="O165" s="9">
        <v>0</v>
      </c>
      <c r="P165" s="9">
        <f>P167+P168+P166</f>
        <v>3000</v>
      </c>
      <c r="Q165" s="9">
        <f t="shared" ref="Q165:AH165" si="64">Q167+Q168</f>
        <v>0</v>
      </c>
      <c r="R165" s="9">
        <f t="shared" si="64"/>
        <v>0</v>
      </c>
      <c r="S165" s="9">
        <f t="shared" si="64"/>
        <v>0</v>
      </c>
      <c r="T165" s="9">
        <f t="shared" si="64"/>
        <v>0</v>
      </c>
      <c r="U165" s="9">
        <f t="shared" si="64"/>
        <v>0</v>
      </c>
      <c r="V165" s="9">
        <f t="shared" si="64"/>
        <v>0</v>
      </c>
      <c r="W165" s="9">
        <f t="shared" si="64"/>
        <v>0</v>
      </c>
      <c r="X165" s="9">
        <f t="shared" si="64"/>
        <v>0</v>
      </c>
      <c r="Y165" s="9">
        <f t="shared" si="64"/>
        <v>220000</v>
      </c>
      <c r="Z165" s="9">
        <f t="shared" si="64"/>
        <v>0</v>
      </c>
      <c r="AA165" s="9">
        <f t="shared" si="64"/>
        <v>0</v>
      </c>
      <c r="AB165" s="9">
        <f t="shared" si="64"/>
        <v>0</v>
      </c>
      <c r="AC165" s="9">
        <f t="shared" si="64"/>
        <v>0</v>
      </c>
      <c r="AD165" s="9">
        <f t="shared" si="64"/>
        <v>0</v>
      </c>
      <c r="AE165" s="9">
        <f t="shared" si="64"/>
        <v>0</v>
      </c>
      <c r="AF165" s="9">
        <f t="shared" si="64"/>
        <v>3000</v>
      </c>
      <c r="AG165" s="9">
        <f t="shared" si="64"/>
        <v>0</v>
      </c>
      <c r="AH165" s="9">
        <f t="shared" si="64"/>
        <v>3000</v>
      </c>
      <c r="AI165" s="9">
        <v>0</v>
      </c>
      <c r="AJ165" s="9">
        <v>0</v>
      </c>
      <c r="AK165" s="9">
        <v>0</v>
      </c>
      <c r="AL165" s="9">
        <v>0</v>
      </c>
      <c r="AM165" s="9">
        <v>120000</v>
      </c>
      <c r="AN165" s="41">
        <f t="shared" si="42"/>
        <v>100</v>
      </c>
      <c r="AO165" s="55">
        <v>120000</v>
      </c>
      <c r="AP165" s="54">
        <v>0</v>
      </c>
      <c r="AQ165" s="55">
        <v>0</v>
      </c>
      <c r="AR165" s="56"/>
    </row>
    <row r="166" spans="2:44" s="57" customFormat="1" ht="25.5" hidden="1" x14ac:dyDescent="0.25">
      <c r="B166" s="7" t="s">
        <v>165</v>
      </c>
      <c r="C166" s="4" t="s">
        <v>295</v>
      </c>
      <c r="D166" s="47"/>
      <c r="E166" s="47"/>
      <c r="F166" s="49"/>
      <c r="G166" s="47"/>
      <c r="H166" s="47"/>
      <c r="I166" s="47"/>
      <c r="J166" s="47"/>
      <c r="K166" s="47"/>
      <c r="L166" s="47"/>
      <c r="M166" s="47"/>
      <c r="N166" s="47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>
        <v>0</v>
      </c>
      <c r="AG166" s="9"/>
      <c r="AH166" s="9">
        <v>0</v>
      </c>
      <c r="AI166" s="9"/>
      <c r="AJ166" s="9"/>
      <c r="AK166" s="9"/>
      <c r="AL166" s="9"/>
      <c r="AM166" s="9"/>
      <c r="AN166" s="41" t="e">
        <f t="shared" si="42"/>
        <v>#DIV/0!</v>
      </c>
      <c r="AO166" s="55"/>
      <c r="AP166" s="54"/>
      <c r="AQ166" s="55"/>
      <c r="AR166" s="56"/>
    </row>
    <row r="167" spans="2:44" ht="25.5" x14ac:dyDescent="0.25">
      <c r="B167" s="3" t="s">
        <v>165</v>
      </c>
      <c r="C167" s="4" t="s">
        <v>303</v>
      </c>
      <c r="D167" s="2" t="s">
        <v>9</v>
      </c>
      <c r="E167" s="2" t="s">
        <v>10</v>
      </c>
      <c r="G167" s="2" t="s">
        <v>9</v>
      </c>
      <c r="H167" s="2" t="s">
        <v>9</v>
      </c>
      <c r="I167" s="2"/>
      <c r="J167" s="2"/>
      <c r="K167" s="2"/>
      <c r="L167" s="2"/>
      <c r="M167" s="2"/>
      <c r="N167" s="2"/>
      <c r="O167" s="6">
        <v>0</v>
      </c>
      <c r="P167" s="6">
        <v>3000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120000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3000</v>
      </c>
      <c r="AG167" s="6">
        <v>0</v>
      </c>
      <c r="AH167" s="6">
        <v>3000</v>
      </c>
      <c r="AI167" s="6">
        <v>0</v>
      </c>
      <c r="AJ167" s="6">
        <v>0</v>
      </c>
      <c r="AK167" s="6">
        <v>0</v>
      </c>
      <c r="AL167" s="6">
        <v>0</v>
      </c>
      <c r="AM167" s="6">
        <v>120000</v>
      </c>
      <c r="AN167" s="41">
        <f t="shared" si="42"/>
        <v>100</v>
      </c>
      <c r="AO167" s="42"/>
      <c r="AP167" s="43"/>
      <c r="AQ167" s="42"/>
      <c r="AR167" s="35"/>
    </row>
    <row r="168" spans="2:44" ht="38.25" hidden="1" outlineLevel="3" x14ac:dyDescent="0.25">
      <c r="B168" s="2" t="s">
        <v>168</v>
      </c>
      <c r="C168" s="4" t="s">
        <v>167</v>
      </c>
      <c r="D168" s="2" t="s">
        <v>9</v>
      </c>
      <c r="E168" s="2" t="s">
        <v>10</v>
      </c>
      <c r="G168" s="2" t="s">
        <v>9</v>
      </c>
      <c r="H168" s="2" t="s">
        <v>9</v>
      </c>
      <c r="I168" s="2"/>
      <c r="J168" s="2"/>
      <c r="K168" s="2"/>
      <c r="L168" s="2"/>
      <c r="M168" s="2"/>
      <c r="N168" s="2"/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100000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6">
        <v>0</v>
      </c>
      <c r="AM168" s="6">
        <v>100000</v>
      </c>
      <c r="AN168" s="41" t="e">
        <f t="shared" si="42"/>
        <v>#DIV/0!</v>
      </c>
      <c r="AO168" s="42">
        <v>120000</v>
      </c>
      <c r="AP168" s="43">
        <v>0</v>
      </c>
      <c r="AQ168" s="42">
        <v>0</v>
      </c>
      <c r="AR168" s="35"/>
    </row>
    <row r="169" spans="2:44" ht="54" collapsed="1" x14ac:dyDescent="0.25">
      <c r="B169" s="125">
        <v>1000000000</v>
      </c>
      <c r="C169" s="126" t="s">
        <v>171</v>
      </c>
      <c r="D169" s="127" t="s">
        <v>9</v>
      </c>
      <c r="E169" s="127" t="s">
        <v>10</v>
      </c>
      <c r="F169" s="112"/>
      <c r="G169" s="127" t="s">
        <v>9</v>
      </c>
      <c r="H169" s="127" t="s">
        <v>9</v>
      </c>
      <c r="I169" s="127"/>
      <c r="J169" s="127"/>
      <c r="K169" s="127"/>
      <c r="L169" s="127"/>
      <c r="M169" s="127"/>
      <c r="N169" s="127"/>
      <c r="O169" s="128">
        <v>0</v>
      </c>
      <c r="P169" s="128">
        <f>P170</f>
        <v>265</v>
      </c>
      <c r="Q169" s="128">
        <f t="shared" ref="Q169:AH169" si="65">Q170</f>
        <v>0</v>
      </c>
      <c r="R169" s="128">
        <f t="shared" si="65"/>
        <v>0</v>
      </c>
      <c r="S169" s="128">
        <f t="shared" si="65"/>
        <v>0</v>
      </c>
      <c r="T169" s="128">
        <f t="shared" si="65"/>
        <v>0</v>
      </c>
      <c r="U169" s="128">
        <f t="shared" si="65"/>
        <v>0</v>
      </c>
      <c r="V169" s="128">
        <f t="shared" si="65"/>
        <v>0</v>
      </c>
      <c r="W169" s="128">
        <f t="shared" si="65"/>
        <v>0</v>
      </c>
      <c r="X169" s="128">
        <f t="shared" si="65"/>
        <v>0</v>
      </c>
      <c r="Y169" s="128">
        <f t="shared" si="65"/>
        <v>266900</v>
      </c>
      <c r="Z169" s="128">
        <f t="shared" si="65"/>
        <v>0</v>
      </c>
      <c r="AA169" s="128">
        <f t="shared" si="65"/>
        <v>0</v>
      </c>
      <c r="AB169" s="128">
        <f t="shared" si="65"/>
        <v>0</v>
      </c>
      <c r="AC169" s="128">
        <f t="shared" si="65"/>
        <v>0</v>
      </c>
      <c r="AD169" s="128">
        <f t="shared" si="65"/>
        <v>0</v>
      </c>
      <c r="AE169" s="128">
        <f t="shared" si="65"/>
        <v>0</v>
      </c>
      <c r="AF169" s="128">
        <f t="shared" si="65"/>
        <v>122</v>
      </c>
      <c r="AG169" s="128">
        <f t="shared" si="65"/>
        <v>0</v>
      </c>
      <c r="AH169" s="128">
        <f t="shared" si="65"/>
        <v>122</v>
      </c>
      <c r="AI169" s="128">
        <v>0</v>
      </c>
      <c r="AJ169" s="128">
        <v>0</v>
      </c>
      <c r="AK169" s="128">
        <v>0</v>
      </c>
      <c r="AL169" s="128">
        <v>0</v>
      </c>
      <c r="AM169" s="128">
        <v>266900</v>
      </c>
      <c r="AN169" s="114">
        <f t="shared" ref="AN169:AN172" si="66">(AH169/P169)*100</f>
        <v>46.037735849056602</v>
      </c>
      <c r="AO169" s="42">
        <v>266900</v>
      </c>
      <c r="AP169" s="43">
        <v>0</v>
      </c>
      <c r="AQ169" s="42">
        <v>0</v>
      </c>
      <c r="AR169" s="35"/>
    </row>
    <row r="170" spans="2:44" s="57" customFormat="1" ht="51" outlineLevel="1" x14ac:dyDescent="0.25">
      <c r="B170" s="50" t="s">
        <v>217</v>
      </c>
      <c r="C170" s="51" t="s">
        <v>172</v>
      </c>
      <c r="D170" s="50" t="s">
        <v>9</v>
      </c>
      <c r="E170" s="50" t="s">
        <v>10</v>
      </c>
      <c r="F170" s="52"/>
      <c r="G170" s="50" t="s">
        <v>9</v>
      </c>
      <c r="H170" s="50" t="s">
        <v>9</v>
      </c>
      <c r="I170" s="50"/>
      <c r="J170" s="50"/>
      <c r="K170" s="50"/>
      <c r="L170" s="50"/>
      <c r="M170" s="50"/>
      <c r="N170" s="50"/>
      <c r="O170" s="21">
        <v>0</v>
      </c>
      <c r="P170" s="21">
        <f>P171+P172</f>
        <v>265</v>
      </c>
      <c r="Q170" s="21">
        <f t="shared" ref="Q170:AH170" si="67">Q171+Q172</f>
        <v>0</v>
      </c>
      <c r="R170" s="21">
        <f t="shared" si="67"/>
        <v>0</v>
      </c>
      <c r="S170" s="21">
        <f t="shared" si="67"/>
        <v>0</v>
      </c>
      <c r="T170" s="21">
        <f t="shared" si="67"/>
        <v>0</v>
      </c>
      <c r="U170" s="21">
        <f t="shared" si="67"/>
        <v>0</v>
      </c>
      <c r="V170" s="21">
        <f t="shared" si="67"/>
        <v>0</v>
      </c>
      <c r="W170" s="21">
        <f t="shared" si="67"/>
        <v>0</v>
      </c>
      <c r="X170" s="21">
        <f t="shared" si="67"/>
        <v>0</v>
      </c>
      <c r="Y170" s="21">
        <f t="shared" si="67"/>
        <v>266900</v>
      </c>
      <c r="Z170" s="21">
        <f t="shared" si="67"/>
        <v>0</v>
      </c>
      <c r="AA170" s="21">
        <f t="shared" si="67"/>
        <v>0</v>
      </c>
      <c r="AB170" s="21">
        <f t="shared" si="67"/>
        <v>0</v>
      </c>
      <c r="AC170" s="21">
        <f t="shared" si="67"/>
        <v>0</v>
      </c>
      <c r="AD170" s="21">
        <f t="shared" si="67"/>
        <v>0</v>
      </c>
      <c r="AE170" s="21">
        <f t="shared" si="67"/>
        <v>0</v>
      </c>
      <c r="AF170" s="21">
        <f t="shared" si="67"/>
        <v>122</v>
      </c>
      <c r="AG170" s="21">
        <f t="shared" si="67"/>
        <v>0</v>
      </c>
      <c r="AH170" s="21">
        <f t="shared" si="67"/>
        <v>122</v>
      </c>
      <c r="AI170" s="21">
        <v>0</v>
      </c>
      <c r="AJ170" s="21">
        <v>0</v>
      </c>
      <c r="AK170" s="21">
        <v>0</v>
      </c>
      <c r="AL170" s="21">
        <v>0</v>
      </c>
      <c r="AM170" s="21">
        <v>266900</v>
      </c>
      <c r="AN170" s="41">
        <f t="shared" si="66"/>
        <v>46.037735849056602</v>
      </c>
      <c r="AO170" s="55">
        <v>266900</v>
      </c>
      <c r="AP170" s="54">
        <v>0</v>
      </c>
      <c r="AQ170" s="55">
        <v>0</v>
      </c>
      <c r="AR170" s="56"/>
    </row>
    <row r="171" spans="2:44" ht="38.25" outlineLevel="3" x14ac:dyDescent="0.25">
      <c r="B171" s="2" t="s">
        <v>170</v>
      </c>
      <c r="C171" s="4" t="s">
        <v>169</v>
      </c>
      <c r="D171" s="2" t="s">
        <v>9</v>
      </c>
      <c r="E171" s="2" t="s">
        <v>10</v>
      </c>
      <c r="G171" s="2" t="s">
        <v>9</v>
      </c>
      <c r="H171" s="2" t="s">
        <v>9</v>
      </c>
      <c r="I171" s="2"/>
      <c r="J171" s="2"/>
      <c r="K171" s="2"/>
      <c r="L171" s="2"/>
      <c r="M171" s="2"/>
      <c r="N171" s="2"/>
      <c r="O171" s="6">
        <v>0</v>
      </c>
      <c r="P171" s="6">
        <v>265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266900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122</v>
      </c>
      <c r="AG171" s="6">
        <v>0</v>
      </c>
      <c r="AH171" s="6">
        <v>122</v>
      </c>
      <c r="AI171" s="6">
        <v>0</v>
      </c>
      <c r="AJ171" s="6">
        <v>0</v>
      </c>
      <c r="AK171" s="6">
        <v>0</v>
      </c>
      <c r="AL171" s="6">
        <v>0</v>
      </c>
      <c r="AM171" s="6">
        <v>266900</v>
      </c>
      <c r="AN171" s="41">
        <f t="shared" si="66"/>
        <v>46.037735849056602</v>
      </c>
      <c r="AO171" s="65">
        <v>266900</v>
      </c>
      <c r="AP171" s="43">
        <v>0</v>
      </c>
      <c r="AQ171" s="42">
        <v>0</v>
      </c>
      <c r="AR171" s="35"/>
    </row>
    <row r="172" spans="2:44" ht="102" hidden="1" outlineLevel="3" x14ac:dyDescent="0.25">
      <c r="B172" s="7">
        <v>1000121150</v>
      </c>
      <c r="C172" s="4" t="s">
        <v>290</v>
      </c>
      <c r="D172" s="2"/>
      <c r="E172" s="2"/>
      <c r="G172" s="2"/>
      <c r="H172" s="2"/>
      <c r="I172" s="2"/>
      <c r="J172" s="2"/>
      <c r="K172" s="2"/>
      <c r="L172" s="2"/>
      <c r="M172" s="2"/>
      <c r="N172" s="2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41" t="e">
        <f t="shared" si="66"/>
        <v>#DIV/0!</v>
      </c>
      <c r="AO172" s="65"/>
      <c r="AP172" s="43"/>
      <c r="AQ172" s="42"/>
      <c r="AR172" s="35"/>
    </row>
    <row r="173" spans="2:44" x14ac:dyDescent="0.25">
      <c r="B173" s="91"/>
      <c r="C173" s="92" t="s">
        <v>173</v>
      </c>
      <c r="D173" s="91" t="s">
        <v>9</v>
      </c>
      <c r="E173" s="91" t="s">
        <v>10</v>
      </c>
      <c r="F173" s="93"/>
      <c r="G173" s="91" t="s">
        <v>9</v>
      </c>
      <c r="H173" s="91" t="s">
        <v>9</v>
      </c>
      <c r="I173" s="91"/>
      <c r="J173" s="91"/>
      <c r="K173" s="91"/>
      <c r="L173" s="91"/>
      <c r="M173" s="91"/>
      <c r="N173" s="91"/>
      <c r="O173" s="30">
        <v>0</v>
      </c>
      <c r="P173" s="30">
        <f t="shared" ref="P173:AH173" si="68">P8+P36+P40+P107+P132+P143+P150+P153+P156+P169</f>
        <v>213751.5</v>
      </c>
      <c r="Q173" s="30">
        <f t="shared" si="68"/>
        <v>0</v>
      </c>
      <c r="R173" s="30">
        <f t="shared" si="68"/>
        <v>0</v>
      </c>
      <c r="S173" s="30">
        <f t="shared" si="68"/>
        <v>0</v>
      </c>
      <c r="T173" s="30">
        <f t="shared" si="68"/>
        <v>0</v>
      </c>
      <c r="U173" s="30">
        <f t="shared" si="68"/>
        <v>0</v>
      </c>
      <c r="V173" s="30">
        <f t="shared" si="68"/>
        <v>0</v>
      </c>
      <c r="W173" s="30">
        <f t="shared" si="68"/>
        <v>0</v>
      </c>
      <c r="X173" s="30">
        <f t="shared" si="68"/>
        <v>0</v>
      </c>
      <c r="Y173" s="30">
        <f t="shared" si="68"/>
        <v>222432573.71000001</v>
      </c>
      <c r="Z173" s="30">
        <f t="shared" si="68"/>
        <v>0</v>
      </c>
      <c r="AA173" s="30">
        <f t="shared" si="68"/>
        <v>0</v>
      </c>
      <c r="AB173" s="30">
        <f t="shared" si="68"/>
        <v>0</v>
      </c>
      <c r="AC173" s="30">
        <f t="shared" si="68"/>
        <v>0</v>
      </c>
      <c r="AD173" s="30">
        <f t="shared" si="68"/>
        <v>0</v>
      </c>
      <c r="AE173" s="30">
        <f t="shared" si="68"/>
        <v>0</v>
      </c>
      <c r="AF173" s="30">
        <f t="shared" si="68"/>
        <v>142951.59999999998</v>
      </c>
      <c r="AG173" s="30">
        <f t="shared" si="68"/>
        <v>45684365.044999994</v>
      </c>
      <c r="AH173" s="30">
        <f t="shared" si="68"/>
        <v>140889</v>
      </c>
      <c r="AI173" s="30">
        <v>0</v>
      </c>
      <c r="AJ173" s="30">
        <v>0</v>
      </c>
      <c r="AK173" s="30">
        <v>344401.91</v>
      </c>
      <c r="AL173" s="30">
        <v>91298.09</v>
      </c>
      <c r="AM173" s="30">
        <v>1570000</v>
      </c>
      <c r="AN173" s="41">
        <f>(AH173/P173)*100</f>
        <v>65.912519912140965</v>
      </c>
      <c r="AO173" s="65">
        <v>1661298.09</v>
      </c>
      <c r="AP173" s="43">
        <v>0.17171157700553422</v>
      </c>
      <c r="AQ173" s="42">
        <v>0</v>
      </c>
      <c r="AR173" s="35"/>
    </row>
    <row r="174" spans="2:44" outlineLevel="1" x14ac:dyDescent="0.25">
      <c r="C174" s="105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 t="s">
        <v>1</v>
      </c>
      <c r="AB174" s="18"/>
      <c r="AC174" s="18"/>
      <c r="AD174" s="18"/>
      <c r="AE174" s="18"/>
      <c r="AF174" s="18"/>
      <c r="AG174" s="18" t="s">
        <v>1</v>
      </c>
      <c r="AH174" s="18"/>
      <c r="AI174" s="18"/>
      <c r="AJ174" s="18"/>
      <c r="AK174" s="18" t="s">
        <v>1</v>
      </c>
      <c r="AL174" s="18"/>
      <c r="AM174" s="18"/>
      <c r="AN174" s="18"/>
      <c r="AO174" s="65">
        <v>1661298.09</v>
      </c>
      <c r="AP174" s="43">
        <v>0.17171157700553422</v>
      </c>
      <c r="AQ174" s="42">
        <v>0</v>
      </c>
      <c r="AR174" s="35"/>
    </row>
    <row r="175" spans="2:44" outlineLevel="2" x14ac:dyDescent="0.25">
      <c r="C175" s="142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F175" s="143"/>
      <c r="AG175" s="143"/>
      <c r="AH175" s="33"/>
      <c r="AI175" s="33"/>
      <c r="AJ175" s="33"/>
      <c r="AK175" s="33"/>
      <c r="AL175" s="33"/>
      <c r="AM175" s="33"/>
      <c r="AN175" s="33"/>
      <c r="AO175" s="42">
        <v>1661298.09</v>
      </c>
      <c r="AP175" s="43">
        <v>0.17171157700553422</v>
      </c>
      <c r="AQ175" s="42">
        <v>0</v>
      </c>
      <c r="AR175" s="35"/>
    </row>
    <row r="176" spans="2:44" x14ac:dyDescent="0.25">
      <c r="AO176" s="42">
        <v>51700</v>
      </c>
      <c r="AP176" s="43">
        <v>0</v>
      </c>
      <c r="AQ176" s="42">
        <v>0</v>
      </c>
      <c r="AR176" s="35"/>
    </row>
    <row r="177" spans="35:44" x14ac:dyDescent="0.25">
      <c r="AO177" s="42">
        <v>126000</v>
      </c>
      <c r="AP177" s="43">
        <v>0.25</v>
      </c>
      <c r="AQ177" s="42">
        <v>0</v>
      </c>
      <c r="AR177" s="35"/>
    </row>
    <row r="178" spans="35:44" x14ac:dyDescent="0.25">
      <c r="AI178" s="5" t="e">
        <f>#REF!-AI176</f>
        <v>#REF!</v>
      </c>
      <c r="AJ178" s="5" t="e">
        <f>#REF!-AJ176</f>
        <v>#REF!</v>
      </c>
      <c r="AK178" s="5" t="e">
        <f>#REF!-AK176</f>
        <v>#REF!</v>
      </c>
      <c r="AL178" s="5" t="e">
        <f>#REF!-AL176</f>
        <v>#REF!</v>
      </c>
      <c r="AM178" s="5" t="e">
        <f>#REF!-AM176</f>
        <v>#REF!</v>
      </c>
      <c r="AO178" s="42">
        <v>986402.22</v>
      </c>
      <c r="AP178" s="43">
        <v>0.16690246410085308</v>
      </c>
      <c r="AQ178" s="42">
        <v>0</v>
      </c>
      <c r="AR178" s="35"/>
    </row>
    <row r="179" spans="35:44" x14ac:dyDescent="0.25">
      <c r="AO179" s="42">
        <v>100000</v>
      </c>
      <c r="AP179" s="43">
        <v>0</v>
      </c>
      <c r="AQ179" s="42">
        <v>0</v>
      </c>
      <c r="AR179" s="35"/>
    </row>
    <row r="180" spans="35:44" x14ac:dyDescent="0.25">
      <c r="AO180" s="42">
        <v>367482.31</v>
      </c>
      <c r="AP180" s="43">
        <v>0</v>
      </c>
      <c r="AQ180" s="42">
        <v>0</v>
      </c>
      <c r="AR180" s="35"/>
    </row>
    <row r="181" spans="35:44" x14ac:dyDescent="0.25">
      <c r="AO181" s="42">
        <v>1166100</v>
      </c>
      <c r="AP181" s="43">
        <v>0</v>
      </c>
      <c r="AQ181" s="42">
        <v>0</v>
      </c>
      <c r="AR181" s="35"/>
    </row>
    <row r="182" spans="35:44" x14ac:dyDescent="0.25">
      <c r="AO182" s="42">
        <v>734265.69</v>
      </c>
      <c r="AP182" s="43">
        <v>0.18004948073701843</v>
      </c>
      <c r="AQ182" s="42">
        <v>0</v>
      </c>
      <c r="AR182" s="35"/>
    </row>
    <row r="183" spans="35:44" x14ac:dyDescent="0.25">
      <c r="AO183" s="42">
        <v>0</v>
      </c>
      <c r="AP183" s="43">
        <v>0</v>
      </c>
      <c r="AQ183" s="42">
        <v>0</v>
      </c>
      <c r="AR183" s="35"/>
    </row>
    <row r="184" spans="35:44" x14ac:dyDescent="0.25">
      <c r="AO184" s="107">
        <v>216623407.00999999</v>
      </c>
      <c r="AP184" s="108">
        <v>0.15202342713495487</v>
      </c>
      <c r="AQ184" s="107">
        <v>0</v>
      </c>
      <c r="AR184" s="35"/>
    </row>
    <row r="185" spans="35:44" x14ac:dyDescent="0.25">
      <c r="AO185" s="35"/>
      <c r="AP185" s="35"/>
      <c r="AQ185" s="35"/>
      <c r="AR185" s="35"/>
    </row>
    <row r="186" spans="35:44" x14ac:dyDescent="0.25">
      <c r="AO186" s="109"/>
      <c r="AP186" s="109"/>
      <c r="AQ186" s="109"/>
      <c r="AR186" s="35"/>
    </row>
  </sheetData>
  <mergeCells count="45">
    <mergeCell ref="AO6:AO7"/>
    <mergeCell ref="AP6:AP7"/>
    <mergeCell ref="AQ6:AQ7"/>
    <mergeCell ref="C175:AG175"/>
    <mergeCell ref="AI6:AI7"/>
    <mergeCell ref="AJ6:AJ7"/>
    <mergeCell ref="AL6:AL7"/>
    <mergeCell ref="AM6:AM7"/>
    <mergeCell ref="AN6:AN7"/>
    <mergeCell ref="AC6:AC7"/>
    <mergeCell ref="AD6:AD7"/>
    <mergeCell ref="AE6:AE7"/>
    <mergeCell ref="AF6:AF7"/>
    <mergeCell ref="AH6:AH7"/>
    <mergeCell ref="W6:W7"/>
    <mergeCell ref="X6:X7"/>
    <mergeCell ref="Y6:Y7"/>
    <mergeCell ref="Z6:Z7"/>
    <mergeCell ref="AB6:AB7"/>
    <mergeCell ref="R6:R7"/>
    <mergeCell ref="S6:S7"/>
    <mergeCell ref="T6:T7"/>
    <mergeCell ref="U6:U7"/>
    <mergeCell ref="V6:V7"/>
    <mergeCell ref="M6:M7"/>
    <mergeCell ref="N6:N7"/>
    <mergeCell ref="O6:O7"/>
    <mergeCell ref="P6:P7"/>
    <mergeCell ref="Q6:Q7"/>
    <mergeCell ref="H6:H7"/>
    <mergeCell ref="I6:I7"/>
    <mergeCell ref="J6:J7"/>
    <mergeCell ref="K6:K7"/>
    <mergeCell ref="L6:L7"/>
    <mergeCell ref="C6:C7"/>
    <mergeCell ref="D6:D7"/>
    <mergeCell ref="E6:E7"/>
    <mergeCell ref="B6:B7"/>
    <mergeCell ref="G6:G7"/>
    <mergeCell ref="C1:P1"/>
    <mergeCell ref="C2:P2"/>
    <mergeCell ref="C3:AO3"/>
    <mergeCell ref="C4:AO4"/>
    <mergeCell ref="C5:AQ5"/>
    <mergeCell ref="AH1:AN1"/>
  </mergeCells>
  <pageMargins left="0.59055118110236227" right="0" top="0.59055118110236227" bottom="0.59055118110236227" header="0.39370078740157483" footer="0.39370078740157483"/>
  <pageSetup paperSize="9" scale="72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ufin421</cp:lastModifiedBy>
  <cp:lastPrinted>2023-10-18T07:31:30Z</cp:lastPrinted>
  <dcterms:created xsi:type="dcterms:W3CDTF">2021-04-18T09:22:28Z</dcterms:created>
  <dcterms:modified xsi:type="dcterms:W3CDTF">2023-10-18T07:33:49Z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