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в 2021 году\2 квартал 2021\"/>
    </mc:Choice>
  </mc:AlternateContent>
  <xr:revisionPtr revIDLastSave="0" documentId="13_ncr:1_{090A3373-99AF-4278-B374-D30F51C0CBFD}" xr6:coauthVersionLast="40" xr6:coauthVersionMax="40" xr10:uidLastSave="{00000000-0000-0000-0000-000000000000}"/>
  <bookViews>
    <workbookView xWindow="720" yWindow="405" windowWidth="23250" windowHeight="12300" activeTab="6" xr2:uid="{00000000-000D-0000-FFFF-FFFF00000000}"/>
  </bookViews>
  <sheets>
    <sheet name="01.03.2020" sheetId="1" r:id="rId1"/>
    <sheet name="01.04.2020" sheetId="3" r:id="rId2"/>
    <sheet name="01.07.2020" sheetId="4" r:id="rId3"/>
    <sheet name="01.10.2020" sheetId="6" r:id="rId4"/>
    <sheet name="01.01.2021" sheetId="8" r:id="rId5"/>
    <sheet name="01.04.2021 " sheetId="9" r:id="rId6"/>
    <sheet name="01.07.2021 " sheetId="10" r:id="rId7"/>
  </sheets>
  <calcPr calcId="191029"/>
</workbook>
</file>

<file path=xl/calcChain.xml><?xml version="1.0" encoding="utf-8"?>
<calcChain xmlns="http://schemas.openxmlformats.org/spreadsheetml/2006/main">
  <c r="E18" i="10" l="1"/>
  <c r="E19" i="10"/>
  <c r="E20" i="10"/>
  <c r="E26" i="10" l="1"/>
  <c r="E27" i="10"/>
  <c r="E28" i="10"/>
  <c r="E29" i="10"/>
  <c r="E30" i="10"/>
  <c r="E31" i="10"/>
  <c r="C35" i="10"/>
  <c r="D18" i="10"/>
  <c r="D35" i="10" s="1"/>
  <c r="D26" i="10"/>
  <c r="C18" i="10"/>
  <c r="C26" i="10"/>
  <c r="D21" i="10" l="1"/>
  <c r="D13" i="10"/>
  <c r="E43" i="9"/>
  <c r="E44" i="9"/>
  <c r="E42" i="9"/>
  <c r="C46" i="9"/>
  <c r="C21" i="10" l="1"/>
  <c r="D51" i="10"/>
  <c r="C51" i="10"/>
  <c r="E49" i="10"/>
  <c r="E47" i="10"/>
  <c r="E46" i="10"/>
  <c r="E45" i="10"/>
  <c r="E44" i="10"/>
  <c r="E43" i="10"/>
  <c r="E42" i="10"/>
  <c r="E41" i="10"/>
  <c r="D28" i="10"/>
  <c r="C28" i="10"/>
  <c r="E25" i="10"/>
  <c r="E24" i="10"/>
  <c r="E22" i="10"/>
  <c r="E16" i="10"/>
  <c r="E15" i="10"/>
  <c r="E14" i="10"/>
  <c r="C13" i="10"/>
  <c r="E13" i="10" l="1"/>
  <c r="E51" i="10"/>
  <c r="D53" i="10"/>
  <c r="E21" i="10"/>
  <c r="D30" i="9"/>
  <c r="C30" i="9"/>
  <c r="D46" i="9"/>
  <c r="E46" i="9" s="1"/>
  <c r="E41" i="9"/>
  <c r="E40" i="9"/>
  <c r="E39" i="9"/>
  <c r="E38" i="9"/>
  <c r="E37" i="9"/>
  <c r="E36" i="9"/>
  <c r="D23" i="9"/>
  <c r="C23" i="9"/>
  <c r="E22" i="9"/>
  <c r="E21" i="9"/>
  <c r="E19" i="9"/>
  <c r="D18" i="9"/>
  <c r="C18" i="9"/>
  <c r="E16" i="9"/>
  <c r="E15" i="9"/>
  <c r="E14" i="9"/>
  <c r="D13" i="9"/>
  <c r="C13" i="9"/>
  <c r="D48" i="9" l="1"/>
  <c r="E35" i="10"/>
  <c r="E18" i="9"/>
  <c r="E13" i="9"/>
  <c r="D46" i="8"/>
  <c r="C46" i="8"/>
  <c r="E45" i="8"/>
  <c r="E44" i="8"/>
  <c r="E43" i="8"/>
  <c r="E42" i="8"/>
  <c r="E41" i="8"/>
  <c r="E40" i="8"/>
  <c r="E39" i="8"/>
  <c r="E38" i="8"/>
  <c r="E37" i="8"/>
  <c r="E36" i="8"/>
  <c r="D23" i="8"/>
  <c r="C23" i="8"/>
  <c r="E22" i="8"/>
  <c r="E21" i="8"/>
  <c r="E19" i="8"/>
  <c r="D18" i="8"/>
  <c r="C18" i="8"/>
  <c r="E16" i="8"/>
  <c r="E15" i="8"/>
  <c r="E14" i="8"/>
  <c r="D13" i="8"/>
  <c r="C13" i="8"/>
  <c r="E30" i="9" l="1"/>
  <c r="E18" i="8"/>
  <c r="E46" i="8"/>
  <c r="C30" i="8"/>
  <c r="D30" i="8"/>
  <c r="D48" i="8" s="1"/>
  <c r="E13" i="8"/>
  <c r="E30" i="8" l="1"/>
  <c r="D46" i="6"/>
  <c r="C46" i="6"/>
  <c r="E36" i="6"/>
  <c r="D23" i="6"/>
  <c r="E45" i="6"/>
  <c r="E44" i="6"/>
  <c r="E43" i="6"/>
  <c r="E42" i="6"/>
  <c r="E41" i="6"/>
  <c r="E40" i="6"/>
  <c r="E39" i="6"/>
  <c r="E38" i="6"/>
  <c r="E37" i="6"/>
  <c r="C23" i="6"/>
  <c r="E22" i="6"/>
  <c r="E21" i="6"/>
  <c r="E19" i="6"/>
  <c r="D18" i="6"/>
  <c r="C18" i="6"/>
  <c r="E16" i="6"/>
  <c r="E15" i="6"/>
  <c r="E14" i="6"/>
  <c r="D13" i="6"/>
  <c r="C13" i="6"/>
  <c r="E13" i="6" l="1"/>
  <c r="E18" i="6"/>
  <c r="E46" i="6"/>
  <c r="C30" i="6"/>
  <c r="D30" i="6"/>
  <c r="D48" i="6" s="1"/>
  <c r="C46" i="4"/>
  <c r="E30" i="6" l="1"/>
  <c r="D46" i="4"/>
  <c r="E45" i="4"/>
  <c r="E44" i="4"/>
  <c r="E43" i="4"/>
  <c r="E42" i="4"/>
  <c r="E41" i="4"/>
  <c r="E40" i="4"/>
  <c r="E39" i="4"/>
  <c r="E38" i="4"/>
  <c r="E37" i="4"/>
  <c r="D23" i="4"/>
  <c r="C23" i="4"/>
  <c r="E22" i="4"/>
  <c r="E21" i="4"/>
  <c r="E19" i="4"/>
  <c r="D18" i="4"/>
  <c r="C18" i="4"/>
  <c r="E16" i="4"/>
  <c r="E15" i="4"/>
  <c r="E14" i="4"/>
  <c r="D13" i="4"/>
  <c r="D30" i="4" s="1"/>
  <c r="C13" i="4"/>
  <c r="E13" i="4" l="1"/>
  <c r="E18" i="4"/>
  <c r="E46" i="4"/>
  <c r="C30" i="4"/>
  <c r="D48" i="4"/>
  <c r="E30" i="4"/>
  <c r="C46" i="3" l="1"/>
  <c r="E45" i="3"/>
  <c r="D46" i="3"/>
  <c r="E44" i="3"/>
  <c r="E43" i="3"/>
  <c r="E42" i="3"/>
  <c r="E41" i="3"/>
  <c r="E40" i="3"/>
  <c r="E39" i="3"/>
  <c r="E38" i="3"/>
  <c r="E37" i="3"/>
  <c r="D23" i="3"/>
  <c r="C23" i="3"/>
  <c r="E22" i="3"/>
  <c r="E21" i="3"/>
  <c r="E19" i="3"/>
  <c r="D18" i="3"/>
  <c r="C18" i="3"/>
  <c r="C30" i="3" s="1"/>
  <c r="E16" i="3"/>
  <c r="E15" i="3"/>
  <c r="E14" i="3"/>
  <c r="D13" i="3"/>
  <c r="C13" i="3"/>
  <c r="E18" i="3" l="1"/>
  <c r="E46" i="3"/>
  <c r="D30" i="3"/>
  <c r="D48" i="3" s="1"/>
  <c r="E13" i="3"/>
  <c r="E38" i="1"/>
  <c r="E39" i="1"/>
  <c r="E40" i="1"/>
  <c r="E41" i="1"/>
  <c r="E42" i="1"/>
  <c r="E43" i="1"/>
  <c r="E44" i="1"/>
  <c r="C23" i="1"/>
  <c r="C18" i="1"/>
  <c r="C13" i="1"/>
  <c r="D45" i="1"/>
  <c r="C45" i="1"/>
  <c r="E37" i="1"/>
  <c r="D23" i="1"/>
  <c r="E22" i="1"/>
  <c r="E21" i="1"/>
  <c r="E19" i="1"/>
  <c r="D18" i="1"/>
  <c r="E18" i="1" s="1"/>
  <c r="E16" i="1"/>
  <c r="E15" i="1"/>
  <c r="E14" i="1"/>
  <c r="D13" i="1"/>
  <c r="E30" i="3" l="1"/>
  <c r="D30" i="1"/>
  <c r="D47" i="1" s="1"/>
  <c r="C30" i="1"/>
  <c r="E45" i="1"/>
  <c r="E13" i="1"/>
  <c r="E30" i="1" l="1"/>
</calcChain>
</file>

<file path=xl/sharedStrings.xml><?xml version="1.0" encoding="utf-8"?>
<sst xmlns="http://schemas.openxmlformats.org/spreadsheetml/2006/main" count="650" uniqueCount="123">
  <si>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</si>
  <si>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</si>
  <si>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</si>
  <si>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</si>
  <si>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</si>
  <si>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</si>
  <si>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</si>
  <si>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</si>
  <si>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</si>
  <si>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</si>
  <si>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</si>
  <si>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</si>
  <si>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</si>
  <si>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</si>
  <si>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Причины неисполнения менее 95 %                                                               (указываются по итогам отчетного года)</t>
  </si>
  <si>
    <t>100 1 03 0000 00 00000 000</t>
  </si>
  <si>
    <t>Акцизы по подакцизным товарам (продукции), производимым на территории Российской Федерации</t>
  </si>
  <si>
    <t>100 1 03 02230 01 0000 110</t>
  </si>
  <si>
    <t xml:space="preserve">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</si>
  <si>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</si>
  <si>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</si>
  <si>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</si>
  <si>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</si>
  <si>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101 1 03 02260 01 0000 110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</si>
  <si>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</si>
  <si>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</si>
  <si>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</si>
  <si>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</si>
  <si>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</si>
  <si>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006 1 11 05035 13 0000 120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</si>
  <si>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</si>
  <si>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006 1 11 05075 13 0000 120</t>
  </si>
  <si>
    <t>Доходы от сдачи в аренду имущества, составляющего казну поселения</t>
  </si>
  <si>
    <t>006 1 11 09045 13 0000 120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</si>
  <si>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</si>
  <si>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</si>
  <si>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</si>
  <si>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003 2 02 02041 13 0000 151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</si>
  <si>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</si>
  <si>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</si>
  <si>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</si>
  <si>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000 2 02 45393 13 0000 150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</si>
  <si>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</si>
  <si>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000 2 02 29999 13 0000 150</t>
  </si>
  <si>
    <t>Прочие субсидии бюджетам городских поселений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</si>
  <si>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</si>
  <si>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</si>
  <si>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</si>
  <si>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Причины неисполнения менее 95 %                         (указываются по итогам отчетного года)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</si>
  <si>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</si>
  <si>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</si>
  <si>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005 0409 71 5 01 R5550 244</t>
  </si>
  <si>
    <t xml:space="preserve"> 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</si>
  <si>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Содержание, ремонт, восстановление технико-эксплуатационных качеств элементов обустройства дорог</t>
  </si>
  <si>
    <t>(005 0409 7430125040 244 )</t>
  </si>
  <si>
    <t>Разработка и проведение экспертизы проектно-сметной документации</t>
  </si>
  <si>
    <t>(006 0409 7430125040 244)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</si>
  <si>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</si>
  <si>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</si>
  <si>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</si>
  <si>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</si>
  <si>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012 0409 032F170960 244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</si>
  <si>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</si>
  <si>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012 0409 032F1S0960 244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</si>
  <si>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</si>
  <si>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012 0409032R153930 244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</si>
  <si>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</si>
  <si>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</si>
  <si>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</si>
  <si>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</si>
  <si>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М.П. Королькова</t>
  </si>
  <si>
    <t>(расшифровка подписи)</t>
  </si>
  <si>
    <t>Главный специалист</t>
  </si>
  <si>
    <t>И.В. Зеленцова</t>
  </si>
  <si>
    <t>2020год</t>
  </si>
  <si>
    <t>Дорожный фонд муниципального образования город Кола Кольского района Мурманской области на 01.03.2020</t>
  </si>
  <si>
    <t>012 0409 0320120230 244                 (001 0409 7430125030 244 )</t>
  </si>
  <si>
    <t>Дорожный фонд муниципального образования город Кола Кольского района Мурманской области на 01.04.2020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</si>
  <si>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</si>
  <si>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012 0409 032R153930 244</t>
  </si>
  <si>
    <t>012 0409 032R120250 244</t>
  </si>
  <si>
    <t>И.о. руководителя</t>
  </si>
  <si>
    <t>Н.Е. Нестерова</t>
  </si>
  <si>
    <t>Дорожный фонд муниципального образования город Кола Кольского района Мурманской области на 01.07.2020</t>
  </si>
  <si>
    <t xml:space="preserve">012 0409 0320120230 244                 </t>
  </si>
  <si>
    <t>012 0409 0320120192 244</t>
  </si>
  <si>
    <t>Выполнение работ по оценке технического состояия ровности асфальтобетонного покрытия после проведения ремонтных работ</t>
  </si>
  <si>
    <t>000 2 02 4000 00 0000 150</t>
  </si>
  <si>
    <t>Иные межбюджетные трансферты</t>
  </si>
  <si>
    <t>000 2 02 49999 13 0000 150</t>
  </si>
  <si>
    <t>Прочие межбюджетные трансферты, передаваемые бюджетам городских поселений</t>
  </si>
  <si>
    <t>012 0409 9990090010 244</t>
  </si>
  <si>
    <t>Резервный фонд администрации Кольского района</t>
  </si>
  <si>
    <t>Дорожный фонд муниципального образования город Кола Кольского района Мурманской области на 01.10.2020</t>
  </si>
  <si>
    <t>Дорожный фонд муниципального образования город Кола Кольского района Мурманской области на 01.01.2021</t>
  </si>
  <si>
    <t>Расторжение договоров аренды земельных участков</t>
  </si>
  <si>
    <t>Отсутствие фактической потребности</t>
  </si>
  <si>
    <t>Снижение продаж моторных масел</t>
  </si>
  <si>
    <t>О.С. Маслакова</t>
  </si>
  <si>
    <t>007 1 11 05075 13 0000 120</t>
  </si>
  <si>
    <t>007 1 11 09045 13 0000 120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</si>
  <si>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01.04.2021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</si>
  <si>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01.07.2021</t>
  </si>
  <si>
    <t xml:space="preserve">Налоги на имущество                                                   </t>
  </si>
  <si>
    <t xml:space="preserve"> 182 10 6 00000 00 0000 000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</si>
  <si>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                                                             </t>
  </si>
  <si>
    <t>182 1 06 01030 13 0000 110</t>
  </si>
  <si>
    <t xml:space="preserve">Земельный налог с физических лиц, обладающих земельным участком, расположенным в границах городских поселений                                                                   </t>
  </si>
  <si>
    <t>182 1 06 06043 13 0000 110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</si>
  <si>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                                              000 1 11 09045 13 0000 120</t>
  </si>
  <si>
    <t>Доходы от продажи материальных и нематериальных активов                                   000 1 14 00000 00 0000 000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</si>
  <si>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                   007 1 14 02053 13 0000 410</t>
  </si>
  <si>
    <t>000 1 14 00000 00 0000 000</t>
  </si>
  <si>
    <t xml:space="preserve">Доходы от продажи материальных и нематериальных активов                                   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</si>
  <si>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 казенных), в части реализации основных средств по указанному имуществу                   </t>
  </si>
  <si>
    <t>007 1 14 02050 13 0000 410</t>
  </si>
  <si>
    <t>Причины неисполнения (указываются по итогам отчетного года)</t>
  </si>
  <si>
    <t>Причины неисполнения</t>
  </si>
  <si>
    <t>Срок выполнения работ по контракту 31.08.2021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</si>
  <si>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</si>
  <si>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</si>
  <si>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>Оплата услуг производится  на основании актов оказанных услуг.</t>
  </si>
  <si>
    <t>Заключен договор 21.06.2021г. Расходы будут произведены после проведения ремонтных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</si>
</sst>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36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1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9">
    <xf numFmtId="0" fontId="0" fillId="0" borderId="0"/>
    <xf numFmtId="0" fontId="4" fillId="0" borderId="7">
      <alignment horizontal="center"/>
    </xf>
    <xf numFmtId="0" fontId="6" fillId="0" borderId="8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>
      <alignment horizontal="left"/>
    </xf>
    <xf numFmtId="0" fontId="14" fillId="12" borderId="12" applyNumberFormat="0" applyAlignment="0" applyProtection="0"/>
    <xf numFmtId="0" fontId="15" fillId="19" borderId="13" applyNumberFormat="0" applyAlignment="0" applyProtection="0"/>
    <xf numFmtId="0" fontId="13" fillId="0" borderId="0">
      <alignment horizontal="left"/>
    </xf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2" applyNumberFormat="0" applyAlignment="0" applyProtection="0"/>
    <xf numFmtId="0" fontId="22" fillId="0" borderId="17" applyNumberFormat="0" applyFill="0" applyAlignment="0" applyProtection="0"/>
    <xf numFmtId="0" fontId="23" fillId="20" borderId="0" applyNumberFormat="0" applyBorder="0" applyAlignment="0" applyProtection="0"/>
    <xf numFmtId="0" fontId="10" fillId="21" borderId="18" applyNumberFormat="0" applyFont="0" applyAlignment="0" applyProtection="0"/>
    <xf numFmtId="0" fontId="24" fillId="12" borderId="19" applyNumberFormat="0" applyAlignment="0" applyProtection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13" fillId="0" borderId="0">
      <alignment horizontal="left"/>
    </xf>
    <xf numFmtId="0" fontId="28" fillId="0" borderId="0" applyNumberFormat="0" applyFill="0" applyBorder="0" applyAlignment="0" applyProtection="0"/>
    <xf numFmtId="0" fontId="29" fillId="0" borderId="21"/>
    <xf numFmtId="0" fontId="29" fillId="0" borderId="22"/>
    <xf numFmtId="0" fontId="29" fillId="0" borderId="22"/>
    <xf numFmtId="0" fontId="4" fillId="0" borderId="0">
      <alignment wrapText="1"/>
    </xf>
    <xf numFmtId="0" fontId="4" fillId="0" borderId="1">
      <alignment horizontal="left"/>
    </xf>
    <xf numFmtId="0" fontId="4" fillId="0" borderId="23">
      <alignment horizontal="left" wrapText="1" indent="2"/>
    </xf>
    <xf numFmtId="0" fontId="4" fillId="0" borderId="24">
      <alignment horizontal="left" wrapText="1"/>
    </xf>
    <xf numFmtId="0" fontId="4" fillId="0" borderId="25">
      <alignment horizontal="left" wrapText="1" indent="2"/>
    </xf>
    <xf numFmtId="0" fontId="29" fillId="12" borderId="26"/>
    <xf numFmtId="0" fontId="4" fillId="0" borderId="0">
      <alignment wrapText="1"/>
    </xf>
    <xf numFmtId="0" fontId="4" fillId="0" borderId="1">
      <alignment horizontal="left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30">
      <alignment horizontal="center" vertical="center" shrinkToFit="1"/>
    </xf>
    <xf numFmtId="0" fontId="29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1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30" fillId="0" borderId="0"/>
    <xf numFmtId="0" fontId="29" fillId="0" borderId="1">
      <alignment shrinkToFit="1"/>
    </xf>
    <xf numFmtId="0" fontId="4" fillId="0" borderId="1">
      <alignment horizontal="right"/>
    </xf>
    <xf numFmtId="0" fontId="4" fillId="0" borderId="23">
      <alignment horizontal="right" vertical="center" shrinkToFit="1"/>
    </xf>
    <xf numFmtId="0" fontId="4" fillId="0" borderId="32">
      <alignment horizontal="right" vertical="center" shrinkToFit="1"/>
    </xf>
    <xf numFmtId="0" fontId="4" fillId="0" borderId="32">
      <alignment horizontal="right" shrinkToFit="1"/>
    </xf>
    <xf numFmtId="0" fontId="29" fillId="12" borderId="1"/>
    <xf numFmtId="0" fontId="31" fillId="0" borderId="32">
      <alignment wrapText="1"/>
    </xf>
    <xf numFmtId="0" fontId="31" fillId="0" borderId="32"/>
    <xf numFmtId="0" fontId="4" fillId="0" borderId="32">
      <alignment horizontal="center" shrinkToFit="1"/>
    </xf>
    <xf numFmtId="0" fontId="29" fillId="0" borderId="11">
      <alignment horizontal="left"/>
    </xf>
    <xf numFmtId="0" fontId="32" fillId="0" borderId="0">
      <alignment horizontal="center"/>
    </xf>
    <xf numFmtId="0" fontId="29" fillId="0" borderId="0">
      <alignment horizontal="left"/>
    </xf>
    <xf numFmtId="0" fontId="4" fillId="0" borderId="0">
      <alignment horizontal="left"/>
    </xf>
    <xf numFmtId="0" fontId="29" fillId="12" borderId="33"/>
    <xf numFmtId="0" fontId="29" fillId="0" borderId="8">
      <alignment horizontal="left"/>
    </xf>
    <xf numFmtId="0" fontId="4" fillId="0" borderId="1">
      <alignment horizontal="center" wrapText="1"/>
    </xf>
    <xf numFmtId="0" fontId="32" fillId="0" borderId="11">
      <alignment horizontal="center"/>
    </xf>
    <xf numFmtId="0" fontId="29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30" fillId="0" borderId="0">
      <alignment horizontal="left"/>
    </xf>
    <xf numFmtId="0" fontId="4" fillId="0" borderId="8"/>
    <xf numFmtId="0" fontId="32" fillId="0" borderId="0"/>
    <xf numFmtId="0" fontId="29" fillId="0" borderId="8"/>
    <xf numFmtId="0" fontId="32" fillId="0" borderId="0"/>
    <xf numFmtId="0" fontId="29" fillId="12" borderId="0"/>
    <xf numFmtId="0" fontId="29" fillId="0" borderId="0"/>
    <xf numFmtId="0" fontId="33" fillId="0" borderId="0">
      <alignment horizontal="center"/>
    </xf>
    <xf numFmtId="0" fontId="33" fillId="0" borderId="0"/>
    <xf numFmtId="0" fontId="4" fillId="0" borderId="0"/>
    <xf numFmtId="0" fontId="4" fillId="0" borderId="0">
      <alignment horizontal="left"/>
    </xf>
    <xf numFmtId="0" fontId="29" fillId="0" borderId="1">
      <alignment horizontal="left"/>
    </xf>
    <xf numFmtId="0" fontId="4" fillId="0" borderId="34">
      <alignment horizontal="center" vertical="top" wrapText="1"/>
    </xf>
    <xf numFmtId="0" fontId="4" fillId="0" borderId="34">
      <alignment horizontal="center" vertical="center"/>
    </xf>
    <xf numFmtId="0" fontId="4" fillId="0" borderId="35">
      <alignment horizontal="left" wrapText="1"/>
    </xf>
    <xf numFmtId="0" fontId="4" fillId="0" borderId="36">
      <alignment horizontal="left" wrapText="1"/>
    </xf>
    <xf numFmtId="0" fontId="4" fillId="0" borderId="37">
      <alignment horizontal="left" wrapText="1" indent="2"/>
    </xf>
    <xf numFmtId="0" fontId="29" fillId="12" borderId="11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1">
      <alignment horizontal="left"/>
    </xf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27">
      <alignment horizontal="center" wrapText="1"/>
    </xf>
    <xf numFmtId="0" fontId="4" fillId="0" borderId="28">
      <alignment horizontal="center" shrinkToFit="1"/>
    </xf>
    <xf numFmtId="0" fontId="4" fillId="0" borderId="29">
      <alignment horizontal="center" shrinkToFit="1"/>
    </xf>
    <xf numFmtId="0" fontId="34" fillId="0" borderId="0"/>
    <xf numFmtId="0" fontId="29" fillId="0" borderId="1"/>
    <xf numFmtId="0" fontId="4" fillId="0" borderId="31">
      <alignment horizontal="center"/>
    </xf>
    <xf numFmtId="0" fontId="4" fillId="0" borderId="6">
      <alignment horizontal="center"/>
    </xf>
    <xf numFmtId="0" fontId="4" fillId="0" borderId="0"/>
    <xf numFmtId="0" fontId="4" fillId="0" borderId="11"/>
    <xf numFmtId="0" fontId="29" fillId="0" borderId="1"/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31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4" fillId="0" borderId="39"/>
    <xf numFmtId="0" fontId="4" fillId="0" borderId="40">
      <alignment horizontal="right"/>
    </xf>
    <xf numFmtId="0" fontId="4" fillId="0" borderId="40">
      <alignment horizontal="right" vertical="center"/>
    </xf>
    <xf numFmtId="0" fontId="4" fillId="0" borderId="40">
      <alignment horizontal="right"/>
    </xf>
    <xf numFmtId="0" fontId="4" fillId="0" borderId="40"/>
    <xf numFmtId="0" fontId="4" fillId="0" borderId="1">
      <alignment horizontal="center"/>
    </xf>
    <xf numFmtId="0" fontId="4" fillId="0" borderId="38">
      <alignment horizontal="center"/>
    </xf>
    <xf numFmtId="0" fontId="4" fillId="0" borderId="41">
      <alignment horizontal="center"/>
    </xf>
    <xf numFmtId="0" fontId="4" fillId="0" borderId="42">
      <alignment horizontal="center"/>
    </xf>
    <xf numFmtId="0" fontId="4" fillId="0" borderId="42">
      <alignment horizontal="center" vertical="center"/>
    </xf>
    <xf numFmtId="0" fontId="4" fillId="0" borderId="42">
      <alignment horizontal="center"/>
    </xf>
    <xf numFmtId="0" fontId="4" fillId="0" borderId="43">
      <alignment horizontal="center"/>
    </xf>
    <xf numFmtId="0" fontId="35" fillId="0" borderId="0">
      <alignment horizontal="right"/>
    </xf>
    <xf numFmtId="0" fontId="35" fillId="0" borderId="21">
      <alignment horizontal="right"/>
    </xf>
    <xf numFmtId="0" fontId="35" fillId="0" borderId="22">
      <alignment horizontal="right"/>
    </xf>
    <xf numFmtId="0" fontId="33" fillId="0" borderId="0">
      <alignment horizontal="center"/>
    </xf>
    <xf numFmtId="0" fontId="29" fillId="0" borderId="44"/>
    <xf numFmtId="0" fontId="29" fillId="0" borderId="21"/>
    <xf numFmtId="0" fontId="35" fillId="0" borderId="0"/>
    <xf numFmtId="0" fontId="29" fillId="0" borderId="0"/>
    <xf numFmtId="0" fontId="33" fillId="0" borderId="1">
      <alignment horizontal="center"/>
    </xf>
    <xf numFmtId="0" fontId="4" fillId="0" borderId="5">
      <alignment horizontal="center" vertical="center"/>
    </xf>
    <xf numFmtId="0" fontId="4" fillId="0" borderId="45">
      <alignment horizontal="left" wrapText="1"/>
    </xf>
    <xf numFmtId="0" fontId="4" fillId="0" borderId="25">
      <alignment horizontal="left" wrapText="1"/>
    </xf>
    <xf numFmtId="0" fontId="4" fillId="0" borderId="24">
      <alignment horizontal="left" wrapText="1" indent="2"/>
    </xf>
    <xf numFmtId="0" fontId="29" fillId="12" borderId="46"/>
    <xf numFmtId="0" fontId="4" fillId="0" borderId="32">
      <alignment horizontal="left" wrapText="1"/>
    </xf>
    <xf numFmtId="0" fontId="6" fillId="0" borderId="11"/>
    <xf numFmtId="0" fontId="4" fillId="0" borderId="27">
      <alignment horizontal="center" shrinkToFit="1"/>
    </xf>
    <xf numFmtId="0" fontId="4" fillId="0" borderId="28">
      <alignment horizontal="center" shrinkToFit="1"/>
    </xf>
    <xf numFmtId="0" fontId="29" fillId="12" borderId="47"/>
    <xf numFmtId="0" fontId="4" fillId="0" borderId="48">
      <alignment horizontal="center" shrinkToFit="1"/>
    </xf>
    <xf numFmtId="0" fontId="4" fillId="0" borderId="38">
      <alignment horizontal="center" vertical="center" shrinkToFit="1"/>
    </xf>
    <xf numFmtId="0" fontId="4" fillId="0" borderId="49">
      <alignment horizontal="center"/>
    </xf>
    <xf numFmtId="0" fontId="4" fillId="0" borderId="38">
      <alignment horizontal="center" vertical="center" shrinkToFit="1"/>
    </xf>
    <xf numFmtId="0" fontId="4" fillId="0" borderId="6">
      <alignment horizontal="right" shrinkToFit="1"/>
    </xf>
    <xf numFmtId="0" fontId="4" fillId="0" borderId="49">
      <alignment horizontal="right" shrinkToFit="1"/>
    </xf>
    <xf numFmtId="0" fontId="4" fillId="0" borderId="0">
      <alignment horizontal="right"/>
    </xf>
    <xf numFmtId="0" fontId="4" fillId="0" borderId="50">
      <alignment horizontal="right" shrinkToFit="1"/>
    </xf>
    <xf numFmtId="0" fontId="4" fillId="0" borderId="23">
      <alignment horizontal="right" shrinkToFit="1"/>
    </xf>
    <xf numFmtId="0" fontId="4" fillId="0" borderId="37">
      <alignment horizontal="right" shrinkToFit="1"/>
    </xf>
    <xf numFmtId="0" fontId="4" fillId="0" borderId="51">
      <alignment horizontal="center"/>
    </xf>
    <xf numFmtId="0" fontId="33" fillId="0" borderId="21">
      <alignment horizontal="center"/>
    </xf>
  </cellStyleXfs>
  <cellXfs count="8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4" fontId="1" fillId="0" borderId="5" xfId="0" applyNumberFormat="1" applyFont="1" applyFill="1" applyBorder="1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/>
    <xf numFmtId="164" fontId="1" fillId="0" borderId="5" xfId="0" applyNumberFormat="1" applyFont="1" applyBorder="1"/>
    <xf numFmtId="0" fontId="1" fillId="0" borderId="5" xfId="0" applyFont="1" applyFill="1" applyBorder="1"/>
    <xf numFmtId="49" fontId="3" fillId="0" borderId="7" xfId="1" applyNumberFormat="1" applyFont="1" applyProtection="1">
      <alignment horizontal="center"/>
    </xf>
    <xf numFmtId="0" fontId="2" fillId="0" borderId="5" xfId="0" applyFont="1" applyBorder="1" applyAlignment="1">
      <alignment wrapText="1"/>
    </xf>
    <xf numFmtId="165" fontId="2" fillId="0" borderId="5" xfId="0" applyNumberFormat="1" applyFont="1" applyFill="1" applyBorder="1" applyProtection="1">
      <protection locked="0"/>
    </xf>
    <xf numFmtId="4" fontId="2" fillId="0" borderId="5" xfId="0" applyNumberFormat="1" applyFont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4" fontId="2" fillId="0" borderId="7" xfId="0" applyNumberFormat="1" applyFont="1" applyBorder="1"/>
    <xf numFmtId="4" fontId="1" fillId="0" borderId="7" xfId="0" applyNumberFormat="1" applyFont="1" applyBorder="1"/>
    <xf numFmtId="9" fontId="1" fillId="0" borderId="5" xfId="0" applyNumberFormat="1" applyFont="1" applyBorder="1"/>
    <xf numFmtId="9" fontId="2" fillId="0" borderId="5" xfId="0" applyNumberFormat="1" applyFont="1" applyBorder="1"/>
    <xf numFmtId="0" fontId="2" fillId="0" borderId="5" xfId="0" applyFont="1" applyFill="1" applyBorder="1"/>
    <xf numFmtId="49" fontId="3" fillId="0" borderId="5" xfId="0" applyNumberFormat="1" applyFont="1" applyBorder="1" applyAlignment="1">
      <alignment horizontal="center"/>
    </xf>
    <xf numFmtId="4" fontId="2" fillId="0" borderId="5" xfId="2" applyNumberFormat="1" applyFont="1" applyBorder="1" applyAlignment="1" applyProtection="1">
      <alignment horizontal="right" wrapText="1"/>
    </xf>
    <xf numFmtId="0" fontId="8" fillId="0" borderId="9" xfId="3" applyNumberFormat="1" applyFont="1" applyBorder="1" applyAlignment="1">
      <alignment horizontal="right" vertical="top"/>
    </xf>
    <xf numFmtId="49" fontId="3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justify" wrapText="1"/>
    </xf>
    <xf numFmtId="49" fontId="2" fillId="0" borderId="5" xfId="0" applyNumberFormat="1" applyFont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1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/>
    </xf>
    <xf numFmtId="49" fontId="2" fillId="0" borderId="0" xfId="0" applyNumberFormat="1" applyFont="1"/>
    <xf numFmtId="0" fontId="5" fillId="0" borderId="0" xfId="0" applyFont="1" applyBorder="1" applyAlignment="1"/>
    <xf numFmtId="4" fontId="5" fillId="0" borderId="0" xfId="0" applyNumberFormat="1" applyFont="1" applyBorder="1"/>
    <xf numFmtId="0" fontId="3" fillId="0" borderId="1" xfId="0" applyFont="1" applyBorder="1"/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49" fontId="5" fillId="0" borderId="7" xfId="1" applyNumberFormat="1" applyFont="1" applyFill="1" applyAlignment="1" applyProtection="1">
      <alignment horizontal="left" wrapText="1"/>
    </xf>
    <xf numFmtId="49" fontId="3" fillId="0" borderId="7" xfId="1" applyNumberFormat="1" applyFont="1" applyFill="1" applyAlignment="1" applyProtection="1">
      <alignment horizontal="left" wrapText="1"/>
    </xf>
    <xf numFmtId="0" fontId="3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4" fontId="2" fillId="0" borderId="5" xfId="0" applyNumberFormat="1" applyFont="1" applyFill="1" applyBorder="1" applyProtection="1">
      <protection locked="0"/>
    </xf>
    <xf numFmtId="4" fontId="1" fillId="0" borderId="5" xfId="0" applyNumberFormat="1" applyFont="1" applyFill="1" applyBorder="1" applyProtection="1">
      <protection locked="0"/>
    </xf>
    <xf numFmtId="4" fontId="2" fillId="0" borderId="5" xfId="0" applyNumberFormat="1" applyFont="1" applyFill="1" applyBorder="1" applyAlignment="1">
      <alignment horizontal="right" vertical="center"/>
    </xf>
    <xf numFmtId="4" fontId="8" fillId="0" borderId="9" xfId="3" applyNumberFormat="1" applyFont="1" applyBorder="1" applyAlignment="1">
      <alignment horizontal="right" vertical="top"/>
    </xf>
    <xf numFmtId="0" fontId="2" fillId="0" borderId="5" xfId="0" applyFont="1" applyFill="1" applyBorder="1" applyAlignment="1">
      <alignment horizontal="left" vertical="center" wrapText="1"/>
    </xf>
    <xf numFmtId="49" fontId="1" fillId="0" borderId="5" xfId="0" applyNumberFormat="1" applyFont="1" applyBorder="1" applyAlignment="1"/>
    <xf numFmtId="0" fontId="1" fillId="0" borderId="5" xfId="0" applyFont="1" applyBorder="1" applyAlignment="1"/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9" fillId="0" borderId="11" xfId="0" applyFont="1" applyBorder="1" applyAlignment="1">
      <alignment horizontal="center" vertical="justify"/>
    </xf>
    <xf numFmtId="49" fontId="1" fillId="0" borderId="3" xfId="0" applyNumberFormat="1" applyFont="1" applyBorder="1" applyAlignment="1"/>
    <xf numFmtId="0" fontId="1" fillId="0" borderId="0" xfId="0" applyFont="1" applyBorder="1" applyAlignment="1"/>
    <xf numFmtId="0" fontId="2" fillId="0" borderId="0" xfId="0" applyFont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/>
    <xf numFmtId="0" fontId="2" fillId="0" borderId="1" xfId="0" applyFont="1" applyBorder="1" applyAlignment="1"/>
  </cellXfs>
  <cellStyles count="179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br" xfId="29" xr:uid="{00000000-0005-0000-0000-000019000000}"/>
    <cellStyle name="Calculation" xfId="30" xr:uid="{00000000-0005-0000-0000-00001A000000}"/>
    <cellStyle name="Check Cell" xfId="31" xr:uid="{00000000-0005-0000-0000-00001B000000}"/>
    <cellStyle name="col" xfId="32" xr:uid="{00000000-0005-0000-0000-00001C000000}"/>
    <cellStyle name="Explanatory Text" xfId="33" xr:uid="{00000000-0005-0000-0000-00001D000000}"/>
    <cellStyle name="Good" xfId="34" xr:uid="{00000000-0005-0000-0000-00001E000000}"/>
    <cellStyle name="Heading 1" xfId="35" xr:uid="{00000000-0005-0000-0000-00001F000000}"/>
    <cellStyle name="Heading 2" xfId="36" xr:uid="{00000000-0005-0000-0000-000020000000}"/>
    <cellStyle name="Heading 3" xfId="37" xr:uid="{00000000-0005-0000-0000-000021000000}"/>
    <cellStyle name="Heading 4" xfId="38" xr:uid="{00000000-0005-0000-0000-000022000000}"/>
    <cellStyle name="Input" xfId="39" xr:uid="{00000000-0005-0000-0000-000023000000}"/>
    <cellStyle name="Linked Cell" xfId="40" xr:uid="{00000000-0005-0000-0000-000024000000}"/>
    <cellStyle name="Neutral" xfId="41" xr:uid="{00000000-0005-0000-0000-000025000000}"/>
    <cellStyle name="Note" xfId="42" xr:uid="{00000000-0005-0000-0000-000026000000}"/>
    <cellStyle name="Output" xfId="43" xr:uid="{00000000-0005-0000-0000-000027000000}"/>
    <cellStyle name="style0" xfId="44" xr:uid="{00000000-0005-0000-0000-000028000000}"/>
    <cellStyle name="td" xfId="45" xr:uid="{00000000-0005-0000-0000-000029000000}"/>
    <cellStyle name="Title" xfId="46" xr:uid="{00000000-0005-0000-0000-00002A000000}"/>
    <cellStyle name="Total" xfId="47" xr:uid="{00000000-0005-0000-0000-00002B000000}"/>
    <cellStyle name="tr" xfId="48" xr:uid="{00000000-0005-0000-0000-00002C000000}"/>
    <cellStyle name="Warning Text" xfId="49" xr:uid="{00000000-0005-0000-0000-00002D000000}"/>
    <cellStyle name="xl100" xfId="50" xr:uid="{00000000-0005-0000-0000-00002E000000}"/>
    <cellStyle name="xl101" xfId="51" xr:uid="{00000000-0005-0000-0000-00002F000000}"/>
    <cellStyle name="xl102" xfId="52" xr:uid="{00000000-0005-0000-0000-000030000000}"/>
    <cellStyle name="xl103" xfId="53" xr:uid="{00000000-0005-0000-0000-000031000000}"/>
    <cellStyle name="xl104" xfId="54" xr:uid="{00000000-0005-0000-0000-000032000000}"/>
    <cellStyle name="xl105" xfId="55" xr:uid="{00000000-0005-0000-0000-000033000000}"/>
    <cellStyle name="xl106" xfId="56" xr:uid="{00000000-0005-0000-0000-000034000000}"/>
    <cellStyle name="xl107" xfId="57" xr:uid="{00000000-0005-0000-0000-000035000000}"/>
    <cellStyle name="xl108" xfId="58" xr:uid="{00000000-0005-0000-0000-000036000000}"/>
    <cellStyle name="xl109" xfId="59" xr:uid="{00000000-0005-0000-0000-000037000000}"/>
    <cellStyle name="xl110" xfId="60" xr:uid="{00000000-0005-0000-0000-000038000000}"/>
    <cellStyle name="xl111" xfId="61" xr:uid="{00000000-0005-0000-0000-000039000000}"/>
    <cellStyle name="xl112" xfId="62" xr:uid="{00000000-0005-0000-0000-00003A000000}"/>
    <cellStyle name="xl113" xfId="63" xr:uid="{00000000-0005-0000-0000-00003B000000}"/>
    <cellStyle name="xl114" xfId="64" xr:uid="{00000000-0005-0000-0000-00003C000000}"/>
    <cellStyle name="xl115" xfId="65" xr:uid="{00000000-0005-0000-0000-00003D000000}"/>
    <cellStyle name="xl116" xfId="66" xr:uid="{00000000-0005-0000-0000-00003E000000}"/>
    <cellStyle name="xl117" xfId="67" xr:uid="{00000000-0005-0000-0000-00003F000000}"/>
    <cellStyle name="xl118" xfId="68" xr:uid="{00000000-0005-0000-0000-000040000000}"/>
    <cellStyle name="xl119" xfId="69" xr:uid="{00000000-0005-0000-0000-000041000000}"/>
    <cellStyle name="xl120" xfId="70" xr:uid="{00000000-0005-0000-0000-000042000000}"/>
    <cellStyle name="xl121" xfId="71" xr:uid="{00000000-0005-0000-0000-000043000000}"/>
    <cellStyle name="xl122" xfId="72" xr:uid="{00000000-0005-0000-0000-000044000000}"/>
    <cellStyle name="xl123" xfId="73" xr:uid="{00000000-0005-0000-0000-000045000000}"/>
    <cellStyle name="xl124" xfId="74" xr:uid="{00000000-0005-0000-0000-000046000000}"/>
    <cellStyle name="xl125" xfId="75" xr:uid="{00000000-0005-0000-0000-000047000000}"/>
    <cellStyle name="xl126" xfId="76" xr:uid="{00000000-0005-0000-0000-000048000000}"/>
    <cellStyle name="xl127" xfId="77" xr:uid="{00000000-0005-0000-0000-000049000000}"/>
    <cellStyle name="xl128" xfId="78" xr:uid="{00000000-0005-0000-0000-00004A000000}"/>
    <cellStyle name="xl129" xfId="79" xr:uid="{00000000-0005-0000-0000-00004B000000}"/>
    <cellStyle name="xl130" xfId="80" xr:uid="{00000000-0005-0000-0000-00004C000000}"/>
    <cellStyle name="xl131" xfId="81" xr:uid="{00000000-0005-0000-0000-00004D000000}"/>
    <cellStyle name="xl132" xfId="82" xr:uid="{00000000-0005-0000-0000-00004E000000}"/>
    <cellStyle name="xl133" xfId="83" xr:uid="{00000000-0005-0000-0000-00004F000000}"/>
    <cellStyle name="xl134" xfId="84" xr:uid="{00000000-0005-0000-0000-000050000000}"/>
    <cellStyle name="xl135" xfId="85" xr:uid="{00000000-0005-0000-0000-000051000000}"/>
    <cellStyle name="xl136" xfId="86" xr:uid="{00000000-0005-0000-0000-000052000000}"/>
    <cellStyle name="xl137" xfId="87" xr:uid="{00000000-0005-0000-0000-000053000000}"/>
    <cellStyle name="xl138" xfId="88" xr:uid="{00000000-0005-0000-0000-000054000000}"/>
    <cellStyle name="xl139" xfId="89" xr:uid="{00000000-0005-0000-0000-000055000000}"/>
    <cellStyle name="xl140" xfId="90" xr:uid="{00000000-0005-0000-0000-000056000000}"/>
    <cellStyle name="xl141" xfId="91" xr:uid="{00000000-0005-0000-0000-000057000000}"/>
    <cellStyle name="xl142" xfId="92" xr:uid="{00000000-0005-0000-0000-000058000000}"/>
    <cellStyle name="xl143" xfId="93" xr:uid="{00000000-0005-0000-0000-000059000000}"/>
    <cellStyle name="xl144" xfId="94" xr:uid="{00000000-0005-0000-0000-00005A000000}"/>
    <cellStyle name="xl145" xfId="95" xr:uid="{00000000-0005-0000-0000-00005B000000}"/>
    <cellStyle name="xl146" xfId="96" xr:uid="{00000000-0005-0000-0000-00005C000000}"/>
    <cellStyle name="xl147" xfId="97" xr:uid="{00000000-0005-0000-0000-00005D000000}"/>
    <cellStyle name="xl148" xfId="98" xr:uid="{00000000-0005-0000-0000-00005E000000}"/>
    <cellStyle name="xl149" xfId="99" xr:uid="{00000000-0005-0000-0000-00005F000000}"/>
    <cellStyle name="xl150" xfId="100" xr:uid="{00000000-0005-0000-0000-000060000000}"/>
    <cellStyle name="xl151" xfId="101" xr:uid="{00000000-0005-0000-0000-000061000000}"/>
    <cellStyle name="xl21" xfId="102" xr:uid="{00000000-0005-0000-0000-000062000000}"/>
    <cellStyle name="xl22" xfId="103" xr:uid="{00000000-0005-0000-0000-000063000000}"/>
    <cellStyle name="xl23" xfId="104" xr:uid="{00000000-0005-0000-0000-000064000000}"/>
    <cellStyle name="xl24" xfId="105" xr:uid="{00000000-0005-0000-0000-000065000000}"/>
    <cellStyle name="xl25" xfId="106" xr:uid="{00000000-0005-0000-0000-000066000000}"/>
    <cellStyle name="xl26" xfId="107" xr:uid="{00000000-0005-0000-0000-000067000000}"/>
    <cellStyle name="xl27" xfId="108" xr:uid="{00000000-0005-0000-0000-000068000000}"/>
    <cellStyle name="xl28" xfId="109" xr:uid="{00000000-0005-0000-0000-000069000000}"/>
    <cellStyle name="xl29" xfId="110" xr:uid="{00000000-0005-0000-0000-00006A000000}"/>
    <cellStyle name="xl30" xfId="111" xr:uid="{00000000-0005-0000-0000-00006B000000}"/>
    <cellStyle name="xl31" xfId="112" xr:uid="{00000000-0005-0000-0000-00006C000000}"/>
    <cellStyle name="xl32" xfId="113" xr:uid="{00000000-0005-0000-0000-00006D000000}"/>
    <cellStyle name="xl33" xfId="114" xr:uid="{00000000-0005-0000-0000-00006E000000}"/>
    <cellStyle name="xl34" xfId="115" xr:uid="{00000000-0005-0000-0000-00006F000000}"/>
    <cellStyle name="xl35" xfId="116" xr:uid="{00000000-0005-0000-0000-000070000000}"/>
    <cellStyle name="xl36" xfId="117" xr:uid="{00000000-0005-0000-0000-000071000000}"/>
    <cellStyle name="xl37" xfId="118" xr:uid="{00000000-0005-0000-0000-000072000000}"/>
    <cellStyle name="xl38" xfId="119" xr:uid="{00000000-0005-0000-0000-000073000000}"/>
    <cellStyle name="xl39" xfId="120" xr:uid="{00000000-0005-0000-0000-000074000000}"/>
    <cellStyle name="xl40" xfId="121" xr:uid="{00000000-0005-0000-0000-000075000000}"/>
    <cellStyle name="xl41" xfId="122" xr:uid="{00000000-0005-0000-0000-000076000000}"/>
    <cellStyle name="xl42" xfId="123" xr:uid="{00000000-0005-0000-0000-000077000000}"/>
    <cellStyle name="xl43" xfId="124" xr:uid="{00000000-0005-0000-0000-000078000000}"/>
    <cellStyle name="xl44" xfId="125" xr:uid="{00000000-0005-0000-0000-000079000000}"/>
    <cellStyle name="xl45" xfId="126" xr:uid="{00000000-0005-0000-0000-00007A000000}"/>
    <cellStyle name="xl46" xfId="127" xr:uid="{00000000-0005-0000-0000-00007B000000}"/>
    <cellStyle name="xl47" xfId="1" xr:uid="{00000000-0005-0000-0000-00007C000000}"/>
    <cellStyle name="xl48" xfId="128" xr:uid="{00000000-0005-0000-0000-00007D000000}"/>
    <cellStyle name="xl49" xfId="129" xr:uid="{00000000-0005-0000-0000-00007E000000}"/>
    <cellStyle name="xl50" xfId="130" xr:uid="{00000000-0005-0000-0000-00007F000000}"/>
    <cellStyle name="xl51" xfId="131" xr:uid="{00000000-0005-0000-0000-000080000000}"/>
    <cellStyle name="xl52" xfId="132" xr:uid="{00000000-0005-0000-0000-000081000000}"/>
    <cellStyle name="xl53" xfId="133" xr:uid="{00000000-0005-0000-0000-000082000000}"/>
    <cellStyle name="xl54" xfId="134" xr:uid="{00000000-0005-0000-0000-000083000000}"/>
    <cellStyle name="xl55" xfId="135" xr:uid="{00000000-0005-0000-0000-000084000000}"/>
    <cellStyle name="xl56" xfId="136" xr:uid="{00000000-0005-0000-0000-000085000000}"/>
    <cellStyle name="xl57" xfId="137" xr:uid="{00000000-0005-0000-0000-000086000000}"/>
    <cellStyle name="xl58" xfId="138" xr:uid="{00000000-0005-0000-0000-000087000000}"/>
    <cellStyle name="xl59" xfId="139" xr:uid="{00000000-0005-0000-0000-000088000000}"/>
    <cellStyle name="xl60" xfId="140" xr:uid="{00000000-0005-0000-0000-000089000000}"/>
    <cellStyle name="xl61" xfId="141" xr:uid="{00000000-0005-0000-0000-00008A000000}"/>
    <cellStyle name="xl62" xfId="142" xr:uid="{00000000-0005-0000-0000-00008B000000}"/>
    <cellStyle name="xl63" xfId="143" xr:uid="{00000000-0005-0000-0000-00008C000000}"/>
    <cellStyle name="xl64" xfId="144" xr:uid="{00000000-0005-0000-0000-00008D000000}"/>
    <cellStyle name="xl65" xfId="145" xr:uid="{00000000-0005-0000-0000-00008E000000}"/>
    <cellStyle name="xl66" xfId="146" xr:uid="{00000000-0005-0000-0000-00008F000000}"/>
    <cellStyle name="xl67" xfId="147" xr:uid="{00000000-0005-0000-0000-000090000000}"/>
    <cellStyle name="xl68" xfId="148" xr:uid="{00000000-0005-0000-0000-000091000000}"/>
    <cellStyle name="xl69" xfId="149" xr:uid="{00000000-0005-0000-0000-000092000000}"/>
    <cellStyle name="xl70" xfId="150" xr:uid="{00000000-0005-0000-0000-000093000000}"/>
    <cellStyle name="xl71" xfId="151" xr:uid="{00000000-0005-0000-0000-000094000000}"/>
    <cellStyle name="xl72" xfId="152" xr:uid="{00000000-0005-0000-0000-000095000000}"/>
    <cellStyle name="xl73" xfId="153" xr:uid="{00000000-0005-0000-0000-000096000000}"/>
    <cellStyle name="xl74" xfId="154" xr:uid="{00000000-0005-0000-0000-000097000000}"/>
    <cellStyle name="xl75" xfId="155" xr:uid="{00000000-0005-0000-0000-000098000000}"/>
    <cellStyle name="xl76" xfId="156" xr:uid="{00000000-0005-0000-0000-000099000000}"/>
    <cellStyle name="xl77" xfId="157" xr:uid="{00000000-0005-0000-0000-00009A000000}"/>
    <cellStyle name="xl78" xfId="158" xr:uid="{00000000-0005-0000-0000-00009B000000}"/>
    <cellStyle name="xl79" xfId="159" xr:uid="{00000000-0005-0000-0000-00009C000000}"/>
    <cellStyle name="xl80" xfId="160" xr:uid="{00000000-0005-0000-0000-00009D000000}"/>
    <cellStyle name="xl81" xfId="161" xr:uid="{00000000-0005-0000-0000-00009E000000}"/>
    <cellStyle name="xl82" xfId="162" xr:uid="{00000000-0005-0000-0000-00009F000000}"/>
    <cellStyle name="xl83" xfId="163" xr:uid="{00000000-0005-0000-0000-0000A0000000}"/>
    <cellStyle name="xl84" xfId="164" xr:uid="{00000000-0005-0000-0000-0000A1000000}"/>
    <cellStyle name="xl85" xfId="165" xr:uid="{00000000-0005-0000-0000-0000A2000000}"/>
    <cellStyle name="xl86" xfId="166" xr:uid="{00000000-0005-0000-0000-0000A3000000}"/>
    <cellStyle name="xl87" xfId="167" xr:uid="{00000000-0005-0000-0000-0000A4000000}"/>
    <cellStyle name="xl88" xfId="2" xr:uid="{00000000-0005-0000-0000-0000A5000000}"/>
    <cellStyle name="xl89" xfId="168" xr:uid="{00000000-0005-0000-0000-0000A6000000}"/>
    <cellStyle name="xl90" xfId="169" xr:uid="{00000000-0005-0000-0000-0000A7000000}"/>
    <cellStyle name="xl91" xfId="170" xr:uid="{00000000-0005-0000-0000-0000A8000000}"/>
    <cellStyle name="xl92" xfId="171" xr:uid="{00000000-0005-0000-0000-0000A9000000}"/>
    <cellStyle name="xl93" xfId="172" xr:uid="{00000000-0005-0000-0000-0000AA000000}"/>
    <cellStyle name="xl94" xfId="173" xr:uid="{00000000-0005-0000-0000-0000AB000000}"/>
    <cellStyle name="xl95" xfId="174" xr:uid="{00000000-0005-0000-0000-0000AC000000}"/>
    <cellStyle name="xl96" xfId="175" xr:uid="{00000000-0005-0000-0000-0000AD000000}"/>
    <cellStyle name="xl97" xfId="176" xr:uid="{00000000-0005-0000-0000-0000AE000000}"/>
    <cellStyle name="xl98" xfId="177" xr:uid="{00000000-0005-0000-0000-0000AF000000}"/>
    <cellStyle name="xl99" xfId="178" xr:uid="{00000000-0005-0000-0000-0000B0000000}"/>
    <cellStyle name="Обычный" xfId="0" builtinId="0"/>
    <cellStyle name="Обычный_01.01.2020 (2)" xfId="3" xr:uid="{00000000-0005-0000-0000-0000B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9"/>
  <sheetViews>
    <sheetView zoomScaleNormal="100" workbookViewId="0">
      <selection activeCell="E15" sqref="E15"/>
    </sheetView>
  </sheetViews>
  <sheetFormatPr defaultColWidth="9.140625" defaultRowHeight="12.75" x14ac:dyDescent="0.2"/>
  <cols>
    <col min="1" max="1" width="25.7109375" style="2" customWidth="1"/>
    <col min="2" max="2" width="38.425781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19.285156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41.25" customHeight="1" x14ac:dyDescent="0.25">
      <c r="A1" s="84" t="s">
        <v>75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 t="s">
        <v>74</v>
      </c>
      <c r="E7" s="1"/>
      <c r="F7" s="1"/>
      <c r="G7" s="1"/>
    </row>
    <row r="8" spans="1:8" ht="15" x14ac:dyDescent="0.25">
      <c r="A8" s="74" t="s">
        <v>7</v>
      </c>
      <c r="B8" s="75"/>
      <c r="C8" s="76"/>
      <c r="D8" s="6">
        <v>7751322.5099999998</v>
      </c>
      <c r="E8" s="1"/>
      <c r="F8" s="1"/>
      <c r="G8" s="1"/>
    </row>
    <row r="9" spans="1:8" ht="15" x14ac:dyDescent="0.25">
      <c r="A9" s="7"/>
      <c r="B9" s="7"/>
      <c r="C9" s="7"/>
      <c r="D9" s="8"/>
      <c r="E9" s="1"/>
      <c r="F9" s="1"/>
      <c r="G9" s="1"/>
    </row>
    <row r="10" spans="1:8" ht="15" x14ac:dyDescent="0.25">
      <c r="A10" s="79" t="s">
        <v>8</v>
      </c>
      <c r="B10" s="80"/>
      <c r="C10" s="80"/>
      <c r="D10" s="80"/>
      <c r="E10" s="80"/>
      <c r="F10" s="80"/>
      <c r="G10" s="1"/>
    </row>
    <row r="11" spans="1:8" ht="15" x14ac:dyDescent="0.25">
      <c r="A11" s="81" t="s">
        <v>9</v>
      </c>
      <c r="B11" s="81" t="s">
        <v>10</v>
      </c>
      <c r="C11" s="83" t="s">
        <v>6</v>
      </c>
      <c r="D11" s="83"/>
      <c r="E11" s="83"/>
      <c r="F11" s="10"/>
      <c r="G11" s="4"/>
    </row>
    <row r="12" spans="1:8" s="14" customFormat="1" ht="82.5" customHeight="1" x14ac:dyDescent="0.25">
      <c r="A12" s="82"/>
      <c r="B12" s="82"/>
      <c r="C12" s="12" t="s">
        <v>11</v>
      </c>
      <c r="D12" s="12" t="s">
        <v>12</v>
      </c>
      <c r="E12" s="12" t="s">
        <v>13</v>
      </c>
      <c r="F12" s="12" t="s">
        <v>14</v>
      </c>
      <c r="G12" s="13"/>
    </row>
    <row r="13" spans="1:8" ht="43.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294339.46999999997</v>
      </c>
      <c r="E13" s="18">
        <f t="shared" ref="E13:E22" si="0">D13/C13</f>
        <v>0.16584374013973405</v>
      </c>
      <c r="F13" s="19"/>
      <c r="G13" s="1"/>
    </row>
    <row r="14" spans="1:8" ht="120" x14ac:dyDescent="0.25">
      <c r="A14" s="20" t="s">
        <v>17</v>
      </c>
      <c r="B14" s="21" t="s">
        <v>18</v>
      </c>
      <c r="C14" s="22">
        <v>728000</v>
      </c>
      <c r="D14" s="23">
        <v>131256.56</v>
      </c>
      <c r="E14" s="24">
        <f t="shared" si="0"/>
        <v>0.18029747252747252</v>
      </c>
      <c r="F14" s="25"/>
      <c r="G14" s="1"/>
    </row>
    <row r="15" spans="1:8" ht="135" x14ac:dyDescent="0.25">
      <c r="A15" s="20" t="s">
        <v>19</v>
      </c>
      <c r="B15" s="21" t="s">
        <v>20</v>
      </c>
      <c r="C15" s="22">
        <v>6800</v>
      </c>
      <c r="D15" s="23">
        <v>822.51</v>
      </c>
      <c r="E15" s="24">
        <f t="shared" si="0"/>
        <v>0.12095735294117647</v>
      </c>
      <c r="F15" s="25"/>
      <c r="G15" s="1"/>
    </row>
    <row r="16" spans="1:8" ht="120" x14ac:dyDescent="0.25">
      <c r="A16" s="20" t="s">
        <v>21</v>
      </c>
      <c r="B16" s="21" t="s">
        <v>22</v>
      </c>
      <c r="C16" s="22">
        <v>1040000</v>
      </c>
      <c r="D16" s="23">
        <v>187885.3</v>
      </c>
      <c r="E16" s="24">
        <f t="shared" si="0"/>
        <v>0.18065894230769231</v>
      </c>
      <c r="F16" s="25"/>
      <c r="G16" s="1"/>
      <c r="H16" s="26"/>
    </row>
    <row r="17" spans="1:8" ht="120" x14ac:dyDescent="0.25">
      <c r="A17" s="20" t="s">
        <v>23</v>
      </c>
      <c r="B17" s="21" t="s">
        <v>24</v>
      </c>
      <c r="C17" s="22"/>
      <c r="D17" s="27">
        <v>-25624.9</v>
      </c>
      <c r="E17" s="24"/>
      <c r="F17" s="25"/>
      <c r="G17" s="1"/>
      <c r="H17" s="26"/>
    </row>
    <row r="18" spans="1:8" ht="57.75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1196497.1800000002</v>
      </c>
      <c r="E18" s="29">
        <f t="shared" si="0"/>
        <v>0.11409445880098029</v>
      </c>
      <c r="F18" s="19"/>
      <c r="G18" s="1"/>
    </row>
    <row r="19" spans="1:8" ht="120" x14ac:dyDescent="0.25">
      <c r="A19" s="20" t="s">
        <v>27</v>
      </c>
      <c r="B19" s="21" t="s">
        <v>28</v>
      </c>
      <c r="C19" s="23">
        <v>6867600</v>
      </c>
      <c r="D19" s="23">
        <v>865912.15</v>
      </c>
      <c r="E19" s="30">
        <f t="shared" si="0"/>
        <v>0.12608657318422739</v>
      </c>
      <c r="F19" s="31"/>
      <c r="G19" s="1"/>
    </row>
    <row r="20" spans="1:8" ht="105" hidden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238860.36</v>
      </c>
      <c r="E21" s="30">
        <f t="shared" si="0"/>
        <v>7.7051729032258057E-2</v>
      </c>
      <c r="F21" s="31"/>
      <c r="G21" s="1"/>
    </row>
    <row r="22" spans="1:8" ht="90" x14ac:dyDescent="0.25">
      <c r="A22" s="20" t="s">
        <v>33</v>
      </c>
      <c r="B22" s="21" t="s">
        <v>34</v>
      </c>
      <c r="C22" s="23">
        <v>519300</v>
      </c>
      <c r="D22" s="23">
        <v>91724.67</v>
      </c>
      <c r="E22" s="30">
        <f t="shared" si="0"/>
        <v>0.1766313691507799</v>
      </c>
      <c r="F22" s="31"/>
      <c r="G22" s="1"/>
    </row>
    <row r="23" spans="1:8" ht="57.75" x14ac:dyDescent="0.25">
      <c r="A23" s="15" t="s">
        <v>35</v>
      </c>
      <c r="B23" s="16" t="s">
        <v>36</v>
      </c>
      <c r="C23" s="17">
        <f>SUM(C24:C29)</f>
        <v>35434652.409999996</v>
      </c>
      <c r="D23" s="17">
        <f>SUM(D24:D25)</f>
        <v>0</v>
      </c>
      <c r="E23" s="29"/>
      <c r="F23" s="19"/>
      <c r="G23" s="1"/>
    </row>
    <row r="24" spans="1:8" ht="120" hidden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90" x14ac:dyDescent="0.25">
      <c r="A26" s="32" t="s">
        <v>41</v>
      </c>
      <c r="B26" s="21" t="s">
        <v>42</v>
      </c>
      <c r="C26" s="23">
        <v>30000000</v>
      </c>
      <c r="D26" s="23"/>
      <c r="E26" s="30"/>
      <c r="F26" s="11"/>
      <c r="G26" s="1"/>
    </row>
    <row r="27" spans="1:8" ht="30" x14ac:dyDescent="0.25">
      <c r="A27" s="35" t="s">
        <v>43</v>
      </c>
      <c r="B27" s="36" t="s">
        <v>44</v>
      </c>
      <c r="C27" s="23">
        <v>5434652.4100000001</v>
      </c>
      <c r="D27" s="23"/>
      <c r="E27" s="30"/>
      <c r="F27" s="11"/>
      <c r="G27" s="1"/>
    </row>
    <row r="28" spans="1:8" ht="15" hidden="1" x14ac:dyDescent="0.25">
      <c r="A28" s="37"/>
      <c r="B28" s="11"/>
      <c r="C28" s="23"/>
      <c r="D28" s="23"/>
      <c r="E28" s="30"/>
      <c r="F28" s="11"/>
      <c r="G28" s="1"/>
    </row>
    <row r="29" spans="1:8" ht="15" hidden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8" t="s">
        <v>45</v>
      </c>
      <c r="B30" s="76"/>
      <c r="C30" s="17">
        <f>C13+C18+C23</f>
        <v>47696352.409999996</v>
      </c>
      <c r="D30" s="17">
        <f>D13+D18+D23</f>
        <v>1490836.6500000001</v>
      </c>
      <c r="E30" s="29">
        <f>D30/C30</f>
        <v>3.1256827297498582E-2</v>
      </c>
      <c r="F30" s="38"/>
      <c r="G30" s="39"/>
    </row>
    <row r="31" spans="1:8" ht="105.75" customHeight="1" x14ac:dyDescent="0.25">
      <c r="A31" s="1"/>
      <c r="B31" s="1"/>
      <c r="C31" s="1"/>
      <c r="D31" s="1"/>
      <c r="E31" s="1"/>
      <c r="F31" s="1"/>
      <c r="G31" s="1"/>
    </row>
    <row r="32" spans="1:8" ht="15" x14ac:dyDescent="0.25">
      <c r="A32" s="79" t="s">
        <v>46</v>
      </c>
      <c r="B32" s="80"/>
      <c r="C32" s="80"/>
      <c r="D32" s="80"/>
      <c r="E32" s="80"/>
      <c r="F32" s="80"/>
      <c r="G32" s="1"/>
    </row>
    <row r="33" spans="1:9" ht="15" x14ac:dyDescent="0.25">
      <c r="A33" s="81" t="s">
        <v>47</v>
      </c>
      <c r="B33" s="81" t="s">
        <v>10</v>
      </c>
      <c r="C33" s="83" t="s">
        <v>6</v>
      </c>
      <c r="D33" s="83"/>
      <c r="E33" s="83"/>
      <c r="F33" s="11"/>
      <c r="G33" s="4"/>
    </row>
    <row r="34" spans="1:9" ht="99.75" customHeight="1" x14ac:dyDescent="0.25">
      <c r="A34" s="82"/>
      <c r="B34" s="82"/>
      <c r="C34" s="41" t="s">
        <v>11</v>
      </c>
      <c r="D34" s="41" t="s">
        <v>12</v>
      </c>
      <c r="E34" s="12" t="s">
        <v>13</v>
      </c>
      <c r="F34" s="12" t="s">
        <v>48</v>
      </c>
      <c r="G34" s="1"/>
    </row>
    <row r="35" spans="1:9" ht="90" hidden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90" hidden="1" x14ac:dyDescent="0.25">
      <c r="A36" s="42" t="s">
        <v>51</v>
      </c>
      <c r="B36" s="43" t="s">
        <v>52</v>
      </c>
      <c r="C36" s="33"/>
      <c r="D36" s="33"/>
      <c r="E36" s="30"/>
      <c r="F36" s="44"/>
      <c r="G36" s="1"/>
    </row>
    <row r="37" spans="1:9" ht="45" x14ac:dyDescent="0.25">
      <c r="A37" s="45" t="s">
        <v>76</v>
      </c>
      <c r="B37" s="21" t="s">
        <v>53</v>
      </c>
      <c r="C37" s="23">
        <v>15801000</v>
      </c>
      <c r="D37" s="23"/>
      <c r="E37" s="30">
        <f>D37/C37</f>
        <v>0</v>
      </c>
      <c r="F37" s="25"/>
      <c r="G37" s="1"/>
    </row>
    <row r="38" spans="1:9" ht="30" hidden="1" x14ac:dyDescent="0.25">
      <c r="A38" s="46" t="s">
        <v>54</v>
      </c>
      <c r="B38" s="21" t="s">
        <v>55</v>
      </c>
      <c r="C38" s="23"/>
      <c r="D38" s="23"/>
      <c r="E38" s="30" t="e">
        <f t="shared" ref="E38:E44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45" x14ac:dyDescent="0.25">
      <c r="A40" s="46" t="s">
        <v>57</v>
      </c>
      <c r="B40" s="21" t="s">
        <v>58</v>
      </c>
      <c r="C40" s="23">
        <v>156000</v>
      </c>
      <c r="D40" s="23"/>
      <c r="E40" s="30">
        <f t="shared" si="1"/>
        <v>0</v>
      </c>
      <c r="F40" s="25"/>
      <c r="G40" s="1"/>
      <c r="I40" s="26"/>
    </row>
    <row r="41" spans="1:9" ht="30" x14ac:dyDescent="0.25">
      <c r="A41" s="46" t="s">
        <v>59</v>
      </c>
      <c r="B41" s="21" t="s">
        <v>60</v>
      </c>
      <c r="C41" s="23">
        <v>312000</v>
      </c>
      <c r="D41" s="23"/>
      <c r="E41" s="30">
        <f t="shared" si="1"/>
        <v>0</v>
      </c>
      <c r="F41" s="25"/>
      <c r="G41" s="1"/>
    </row>
    <row r="42" spans="1:9" ht="105" x14ac:dyDescent="0.25">
      <c r="A42" s="46" t="s">
        <v>61</v>
      </c>
      <c r="B42" s="21" t="s">
        <v>62</v>
      </c>
      <c r="C42" s="23">
        <v>5434652.4100000001</v>
      </c>
      <c r="D42" s="23"/>
      <c r="E42" s="30">
        <f t="shared" si="1"/>
        <v>0</v>
      </c>
      <c r="F42" s="25"/>
      <c r="G42" s="1"/>
    </row>
    <row r="43" spans="1:9" ht="90" x14ac:dyDescent="0.25">
      <c r="A43" s="46" t="s">
        <v>63</v>
      </c>
      <c r="B43" s="21" t="s">
        <v>64</v>
      </c>
      <c r="C43" s="23">
        <v>286000</v>
      </c>
      <c r="D43" s="23"/>
      <c r="E43" s="30">
        <f t="shared" si="1"/>
        <v>0</v>
      </c>
      <c r="F43" s="21"/>
      <c r="G43" s="1"/>
    </row>
    <row r="44" spans="1:9" ht="71.25" customHeight="1" x14ac:dyDescent="0.25">
      <c r="A44" s="46" t="s">
        <v>65</v>
      </c>
      <c r="B44" s="21" t="s">
        <v>66</v>
      </c>
      <c r="C44" s="23">
        <v>30000000</v>
      </c>
      <c r="D44" s="23"/>
      <c r="E44" s="30">
        <f t="shared" si="1"/>
        <v>0</v>
      </c>
      <c r="F44" s="21"/>
      <c r="G44" s="1"/>
    </row>
    <row r="45" spans="1:9" s="40" customFormat="1" ht="14.25" x14ac:dyDescent="0.2">
      <c r="A45" s="72" t="s">
        <v>67</v>
      </c>
      <c r="B45" s="73"/>
      <c r="C45" s="17">
        <f>SUM(C35:C44)</f>
        <v>51989652.409999996</v>
      </c>
      <c r="D45" s="17">
        <f>SUM(D35:D42)</f>
        <v>0</v>
      </c>
      <c r="E45" s="29">
        <f>D45/C45</f>
        <v>0</v>
      </c>
      <c r="F45" s="38"/>
      <c r="G45" s="39"/>
    </row>
    <row r="46" spans="1:9" ht="15" x14ac:dyDescent="0.25">
      <c r="A46" s="1"/>
      <c r="B46" s="1"/>
      <c r="C46" s="1"/>
      <c r="D46" s="1"/>
      <c r="E46" s="1"/>
      <c r="F46" s="1"/>
      <c r="G46" s="1"/>
    </row>
    <row r="47" spans="1:9" ht="12.75" customHeight="1" x14ac:dyDescent="0.25">
      <c r="A47" s="74" t="s">
        <v>68</v>
      </c>
      <c r="B47" s="75"/>
      <c r="C47" s="76"/>
      <c r="D47" s="17">
        <f>D8+D30-D45</f>
        <v>9242159.1600000001</v>
      </c>
      <c r="E47" s="1"/>
      <c r="F47" s="1"/>
      <c r="G47" s="1"/>
    </row>
    <row r="48" spans="1:9" ht="12.75" customHeight="1" x14ac:dyDescent="0.2">
      <c r="A48" s="48"/>
      <c r="B48" s="48"/>
      <c r="C48" s="48"/>
      <c r="D48" s="49"/>
    </row>
    <row r="50" spans="1:4" hidden="1" x14ac:dyDescent="0.2">
      <c r="A50" s="2" t="s">
        <v>69</v>
      </c>
      <c r="C50" s="50" t="s">
        <v>70</v>
      </c>
      <c r="D50" s="50"/>
    </row>
    <row r="51" spans="1:4" ht="12.75" hidden="1" customHeight="1" x14ac:dyDescent="0.2">
      <c r="C51" s="77" t="s">
        <v>71</v>
      </c>
      <c r="D51" s="77"/>
    </row>
    <row r="52" spans="1:4" ht="8.25" hidden="1" customHeight="1" x14ac:dyDescent="0.2"/>
    <row r="53" spans="1:4" hidden="1" x14ac:dyDescent="0.2">
      <c r="A53" s="2" t="s">
        <v>72</v>
      </c>
      <c r="C53" s="50" t="s">
        <v>73</v>
      </c>
      <c r="D53" s="50"/>
    </row>
    <row r="54" spans="1:4" ht="12.75" hidden="1" customHeight="1" x14ac:dyDescent="0.2">
      <c r="C54" s="77" t="s">
        <v>71</v>
      </c>
      <c r="D54" s="77"/>
    </row>
    <row r="67" spans="3:3" x14ac:dyDescent="0.2">
      <c r="C67" s="26"/>
    </row>
    <row r="69" spans="3:3" x14ac:dyDescent="0.2">
      <c r="C69" s="26"/>
    </row>
  </sheetData>
  <mergeCells count="15">
    <mergeCell ref="A1:F1"/>
    <mergeCell ref="A8:C8"/>
    <mergeCell ref="A10:F10"/>
    <mergeCell ref="A11:A12"/>
    <mergeCell ref="B11:B12"/>
    <mergeCell ref="C11:E11"/>
    <mergeCell ref="A45:B45"/>
    <mergeCell ref="A47:C47"/>
    <mergeCell ref="C51:D51"/>
    <mergeCell ref="C54:D54"/>
    <mergeCell ref="A30:B30"/>
    <mergeCell ref="A32:F32"/>
    <mergeCell ref="A33:A34"/>
    <mergeCell ref="B33:B34"/>
    <mergeCell ref="C33:E33"/>
  </mergeCells>
  <pageMargins left="0.74803149606299213" right="0.74803149606299213" top="0.98425196850393704" bottom="0.98425196850393704" header="0.51181102362204722" footer="0.51181102362204722"/>
  <pageSetup paperSize="9" scale="63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Normal="100" workbookViewId="0">
      <selection activeCell="D15" sqref="D15"/>
    </sheetView>
  </sheetViews>
  <sheetFormatPr defaultColWidth="9.140625" defaultRowHeight="12.75" x14ac:dyDescent="0.2"/>
  <cols>
    <col min="1" max="1" width="25.7109375" style="2" customWidth="1"/>
    <col min="2" max="2" width="38.425781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19.285156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41.25" customHeight="1" x14ac:dyDescent="0.25">
      <c r="A1" s="84" t="s">
        <v>77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4" t="s">
        <v>7</v>
      </c>
      <c r="B8" s="75"/>
      <c r="C8" s="76"/>
      <c r="D8" s="6">
        <v>7751322.5099999998</v>
      </c>
      <c r="E8" s="1"/>
      <c r="F8" s="1"/>
      <c r="G8" s="1"/>
    </row>
    <row r="9" spans="1:8" ht="15" x14ac:dyDescent="0.25">
      <c r="A9" s="9"/>
      <c r="B9" s="9"/>
      <c r="C9" s="9"/>
      <c r="D9" s="8"/>
      <c r="E9" s="1"/>
      <c r="F9" s="1"/>
      <c r="G9" s="1"/>
    </row>
    <row r="10" spans="1:8" ht="15" x14ac:dyDescent="0.25">
      <c r="A10" s="85" t="s">
        <v>8</v>
      </c>
      <c r="B10" s="86"/>
      <c r="C10" s="86"/>
      <c r="D10" s="86"/>
      <c r="E10" s="86"/>
      <c r="F10" s="86"/>
      <c r="G10" s="1"/>
    </row>
    <row r="11" spans="1:8" ht="15" hidden="1" x14ac:dyDescent="0.25">
      <c r="A11" s="81" t="s">
        <v>9</v>
      </c>
      <c r="B11" s="81" t="s">
        <v>10</v>
      </c>
      <c r="C11" s="83" t="s">
        <v>6</v>
      </c>
      <c r="D11" s="83"/>
      <c r="E11" s="83"/>
      <c r="F11" s="10"/>
      <c r="G11" s="4"/>
    </row>
    <row r="12" spans="1:8" s="14" customFormat="1" ht="82.5" customHeight="1" x14ac:dyDescent="0.25">
      <c r="A12" s="82"/>
      <c r="B12" s="82"/>
      <c r="C12" s="12" t="s">
        <v>11</v>
      </c>
      <c r="D12" s="12" t="s">
        <v>12</v>
      </c>
      <c r="E12" s="12" t="s">
        <v>13</v>
      </c>
      <c r="F12" s="12" t="s">
        <v>14</v>
      </c>
      <c r="G12" s="13"/>
    </row>
    <row r="13" spans="1:8" ht="43.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433544.26</v>
      </c>
      <c r="E13" s="18">
        <f t="shared" ref="E13:E22" si="0">D13/C13</f>
        <v>0.24427781158440387</v>
      </c>
      <c r="F13" s="19"/>
      <c r="G13" s="1"/>
    </row>
    <row r="14" spans="1:8" ht="120" x14ac:dyDescent="0.25">
      <c r="A14" s="20" t="s">
        <v>17</v>
      </c>
      <c r="B14" s="21" t="s">
        <v>18</v>
      </c>
      <c r="C14" s="22">
        <v>728000</v>
      </c>
      <c r="D14" s="23">
        <v>196751.21</v>
      </c>
      <c r="E14" s="24">
        <f t="shared" si="0"/>
        <v>0.27026265109890107</v>
      </c>
      <c r="F14" s="25"/>
      <c r="G14" s="1"/>
    </row>
    <row r="15" spans="1:8" ht="135" x14ac:dyDescent="0.25">
      <c r="A15" s="20" t="s">
        <v>19</v>
      </c>
      <c r="B15" s="21" t="s">
        <v>20</v>
      </c>
      <c r="C15" s="22">
        <v>6800</v>
      </c>
      <c r="D15" s="23">
        <v>1282.6199999999999</v>
      </c>
      <c r="E15" s="24">
        <f t="shared" si="0"/>
        <v>0.1886205882352941</v>
      </c>
      <c r="F15" s="25"/>
      <c r="G15" s="1"/>
    </row>
    <row r="16" spans="1:8" ht="120" x14ac:dyDescent="0.25">
      <c r="A16" s="20" t="s">
        <v>21</v>
      </c>
      <c r="B16" s="21" t="s">
        <v>22</v>
      </c>
      <c r="C16" s="22">
        <v>1040000</v>
      </c>
      <c r="D16" s="23">
        <v>276150.77</v>
      </c>
      <c r="E16" s="24">
        <f t="shared" si="0"/>
        <v>0.26552958653846154</v>
      </c>
      <c r="F16" s="25"/>
      <c r="G16" s="1"/>
      <c r="H16" s="26"/>
    </row>
    <row r="17" spans="1:8" ht="120" x14ac:dyDescent="0.25">
      <c r="A17" s="20" t="s">
        <v>23</v>
      </c>
      <c r="B17" s="21" t="s">
        <v>24</v>
      </c>
      <c r="C17" s="22"/>
      <c r="D17" s="27">
        <v>-40640.339999999997</v>
      </c>
      <c r="E17" s="24"/>
      <c r="F17" s="25"/>
      <c r="G17" s="1"/>
      <c r="H17" s="26"/>
    </row>
    <row r="18" spans="1:8" ht="57.75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1456357.1099999999</v>
      </c>
      <c r="E18" s="29">
        <f t="shared" si="0"/>
        <v>0.13887393891426444</v>
      </c>
      <c r="F18" s="19"/>
      <c r="G18" s="1"/>
    </row>
    <row r="19" spans="1:8" ht="120" x14ac:dyDescent="0.25">
      <c r="A19" s="20" t="s">
        <v>27</v>
      </c>
      <c r="B19" s="21" t="s">
        <v>28</v>
      </c>
      <c r="C19" s="23">
        <v>6867600</v>
      </c>
      <c r="D19" s="23">
        <v>1039542.74</v>
      </c>
      <c r="E19" s="30">
        <f t="shared" si="0"/>
        <v>0.15136914497058651</v>
      </c>
      <c r="F19" s="31"/>
      <c r="G19" s="1"/>
    </row>
    <row r="20" spans="1:8" ht="105" hidden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303680.21999999997</v>
      </c>
      <c r="E21" s="30">
        <f t="shared" si="0"/>
        <v>9.7961361290322568E-2</v>
      </c>
      <c r="F21" s="31"/>
      <c r="G21" s="1"/>
    </row>
    <row r="22" spans="1:8" ht="90" x14ac:dyDescent="0.25">
      <c r="A22" s="20" t="s">
        <v>33</v>
      </c>
      <c r="B22" s="21" t="s">
        <v>34</v>
      </c>
      <c r="C22" s="23">
        <v>519300</v>
      </c>
      <c r="D22" s="23">
        <v>113134.15</v>
      </c>
      <c r="E22" s="30">
        <f t="shared" si="0"/>
        <v>0.21785894473329481</v>
      </c>
      <c r="F22" s="31"/>
      <c r="G22" s="1"/>
    </row>
    <row r="23" spans="1:8" ht="57.75" x14ac:dyDescent="0.25">
      <c r="A23" s="15" t="s">
        <v>35</v>
      </c>
      <c r="B23" s="16" t="s">
        <v>36</v>
      </c>
      <c r="C23" s="17">
        <f>SUM(C24:C29)</f>
        <v>30434652.41</v>
      </c>
      <c r="D23" s="17">
        <f>SUM(D24:D25)</f>
        <v>0</v>
      </c>
      <c r="E23" s="29"/>
      <c r="F23" s="19"/>
      <c r="G23" s="1"/>
    </row>
    <row r="24" spans="1:8" ht="120" hidden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90" x14ac:dyDescent="0.25">
      <c r="A26" s="32" t="s">
        <v>41</v>
      </c>
      <c r="B26" s="21" t="s">
        <v>42</v>
      </c>
      <c r="C26" s="23">
        <v>25000000</v>
      </c>
      <c r="D26" s="23"/>
      <c r="E26" s="30"/>
      <c r="F26" s="11"/>
      <c r="G26" s="1"/>
    </row>
    <row r="27" spans="1:8" ht="30" x14ac:dyDescent="0.25">
      <c r="A27" s="35" t="s">
        <v>43</v>
      </c>
      <c r="B27" s="36" t="s">
        <v>44</v>
      </c>
      <c r="C27" s="23">
        <v>5434652.4100000001</v>
      </c>
      <c r="D27" s="23"/>
      <c r="E27" s="30"/>
      <c r="F27" s="11"/>
      <c r="G27" s="1"/>
    </row>
    <row r="28" spans="1:8" ht="15" hidden="1" x14ac:dyDescent="0.25">
      <c r="A28" s="37"/>
      <c r="B28" s="11"/>
      <c r="C28" s="23"/>
      <c r="D28" s="23"/>
      <c r="E28" s="30"/>
      <c r="F28" s="11"/>
      <c r="G28" s="1"/>
    </row>
    <row r="29" spans="1:8" ht="15" hidden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8" t="s">
        <v>45</v>
      </c>
      <c r="B30" s="76"/>
      <c r="C30" s="17">
        <f>C13+C18+C23</f>
        <v>42696352.409999996</v>
      </c>
      <c r="D30" s="17">
        <f>D13+D18+D23</f>
        <v>1889901.3699999999</v>
      </c>
      <c r="E30" s="29">
        <f>D30/C30</f>
        <v>4.4263766418542169E-2</v>
      </c>
      <c r="F30" s="38"/>
      <c r="G30" s="39"/>
    </row>
    <row r="31" spans="1:8" ht="105.75" customHeight="1" x14ac:dyDescent="0.25">
      <c r="A31" s="1"/>
      <c r="B31" s="1"/>
      <c r="C31" s="1"/>
      <c r="D31" s="1"/>
      <c r="E31" s="1"/>
      <c r="F31" s="1"/>
      <c r="G31" s="1"/>
    </row>
    <row r="32" spans="1:8" ht="15" x14ac:dyDescent="0.25">
      <c r="A32" s="85" t="s">
        <v>46</v>
      </c>
      <c r="B32" s="86"/>
      <c r="C32" s="86"/>
      <c r="D32" s="86"/>
      <c r="E32" s="86"/>
      <c r="F32" s="86"/>
      <c r="G32" s="1"/>
    </row>
    <row r="33" spans="1:9" ht="15" hidden="1" x14ac:dyDescent="0.25">
      <c r="A33" s="81" t="s">
        <v>47</v>
      </c>
      <c r="B33" s="81" t="s">
        <v>10</v>
      </c>
      <c r="C33" s="83" t="s">
        <v>6</v>
      </c>
      <c r="D33" s="83"/>
      <c r="E33" s="83"/>
      <c r="F33" s="11"/>
      <c r="G33" s="4"/>
    </row>
    <row r="34" spans="1:9" ht="99.75" customHeight="1" x14ac:dyDescent="0.25">
      <c r="A34" s="82"/>
      <c r="B34" s="82"/>
      <c r="C34" s="41" t="s">
        <v>11</v>
      </c>
      <c r="D34" s="41" t="s">
        <v>12</v>
      </c>
      <c r="E34" s="12" t="s">
        <v>13</v>
      </c>
      <c r="F34" s="12" t="s">
        <v>48</v>
      </c>
      <c r="G34" s="1"/>
    </row>
    <row r="35" spans="1:9" ht="90" hidden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90" hidden="1" x14ac:dyDescent="0.25">
      <c r="A36" s="42" t="s">
        <v>51</v>
      </c>
      <c r="B36" s="43" t="s">
        <v>52</v>
      </c>
      <c r="C36" s="33"/>
      <c r="D36" s="33"/>
      <c r="E36" s="30"/>
      <c r="F36" s="44"/>
      <c r="G36" s="1"/>
    </row>
    <row r="37" spans="1:9" ht="45" x14ac:dyDescent="0.25">
      <c r="A37" s="45" t="s">
        <v>76</v>
      </c>
      <c r="B37" s="21" t="s">
        <v>53</v>
      </c>
      <c r="C37" s="23">
        <v>18482800</v>
      </c>
      <c r="D37" s="23">
        <v>1604166.7</v>
      </c>
      <c r="E37" s="30">
        <f>D37/C37</f>
        <v>8.6792406994611201E-2</v>
      </c>
      <c r="F37" s="25"/>
      <c r="G37" s="1"/>
    </row>
    <row r="38" spans="1:9" ht="30" hidden="1" x14ac:dyDescent="0.25">
      <c r="A38" s="46" t="s">
        <v>54</v>
      </c>
      <c r="B38" s="21" t="s">
        <v>55</v>
      </c>
      <c r="C38" s="23"/>
      <c r="D38" s="23"/>
      <c r="E38" s="30" t="e">
        <f t="shared" ref="E38:E45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45" x14ac:dyDescent="0.25">
      <c r="A40" s="46" t="s">
        <v>57</v>
      </c>
      <c r="B40" s="21" t="s">
        <v>58</v>
      </c>
      <c r="C40" s="23">
        <v>156000</v>
      </c>
      <c r="D40" s="23"/>
      <c r="E40" s="30">
        <f t="shared" si="1"/>
        <v>0</v>
      </c>
      <c r="F40" s="25"/>
      <c r="G40" s="1"/>
      <c r="I40" s="26"/>
    </row>
    <row r="41" spans="1:9" ht="30" x14ac:dyDescent="0.25">
      <c r="A41" s="46" t="s">
        <v>59</v>
      </c>
      <c r="B41" s="21" t="s">
        <v>60</v>
      </c>
      <c r="C41" s="23">
        <v>312000</v>
      </c>
      <c r="D41" s="23"/>
      <c r="E41" s="30">
        <f t="shared" si="1"/>
        <v>0</v>
      </c>
      <c r="F41" s="25"/>
      <c r="G41" s="1"/>
    </row>
    <row r="42" spans="1:9" ht="105" x14ac:dyDescent="0.25">
      <c r="A42" s="46" t="s">
        <v>61</v>
      </c>
      <c r="B42" s="21" t="s">
        <v>62</v>
      </c>
      <c r="C42" s="23">
        <v>5331875.8399999999</v>
      </c>
      <c r="D42" s="23"/>
      <c r="E42" s="30">
        <f t="shared" si="1"/>
        <v>0</v>
      </c>
      <c r="F42" s="25"/>
      <c r="G42" s="1"/>
    </row>
    <row r="43" spans="1:9" ht="90" x14ac:dyDescent="0.25">
      <c r="A43" s="46" t="s">
        <v>63</v>
      </c>
      <c r="B43" s="21" t="s">
        <v>64</v>
      </c>
      <c r="C43" s="23">
        <v>286000</v>
      </c>
      <c r="D43" s="23"/>
      <c r="E43" s="30">
        <f t="shared" si="1"/>
        <v>0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25000000</v>
      </c>
      <c r="D44" s="23"/>
      <c r="E44" s="30">
        <f t="shared" si="1"/>
        <v>0</v>
      </c>
      <c r="F44" s="21"/>
      <c r="G44" s="1"/>
    </row>
    <row r="45" spans="1:9" ht="71.25" customHeight="1" x14ac:dyDescent="0.25">
      <c r="A45" s="46" t="s">
        <v>80</v>
      </c>
      <c r="B45" s="21" t="s">
        <v>78</v>
      </c>
      <c r="C45" s="23">
        <v>776234.35</v>
      </c>
      <c r="D45" s="23"/>
      <c r="E45" s="30">
        <f t="shared" si="1"/>
        <v>0</v>
      </c>
      <c r="F45" s="21"/>
      <c r="G45" s="1"/>
    </row>
    <row r="46" spans="1:9" s="40" customFormat="1" ht="14.25" x14ac:dyDescent="0.2">
      <c r="A46" s="72" t="s">
        <v>67</v>
      </c>
      <c r="B46" s="73"/>
      <c r="C46" s="17">
        <f>SUM(C35:C45)</f>
        <v>50344910.190000005</v>
      </c>
      <c r="D46" s="17">
        <f>SUM(D35:D42)</f>
        <v>1604166.7</v>
      </c>
      <c r="E46" s="29">
        <f>D46/C46</f>
        <v>3.18635328565674E-2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74" t="s">
        <v>68</v>
      </c>
      <c r="B48" s="75"/>
      <c r="C48" s="76"/>
      <c r="D48" s="17">
        <f>D8+D30-D46</f>
        <v>8037057.1799999988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idden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77" t="s">
        <v>71</v>
      </c>
      <c r="D52" s="77"/>
    </row>
    <row r="53" spans="1:4" ht="8.25" hidden="1" customHeight="1" x14ac:dyDescent="0.2"/>
    <row r="54" spans="1:4" hidden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77" t="s">
        <v>71</v>
      </c>
      <c r="D55" s="77"/>
    </row>
    <row r="57" spans="1:4" x14ac:dyDescent="0.2">
      <c r="A57" s="2" t="s">
        <v>81</v>
      </c>
      <c r="C57" s="50" t="s">
        <v>82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73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64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70"/>
  <sheetViews>
    <sheetView topLeftCell="A34" zoomScaleNormal="100" workbookViewId="0">
      <selection activeCell="E17" sqref="E17"/>
    </sheetView>
  </sheetViews>
  <sheetFormatPr defaultColWidth="9.140625" defaultRowHeight="12.75" x14ac:dyDescent="0.2"/>
  <cols>
    <col min="1" max="1" width="25.7109375" style="2" customWidth="1"/>
    <col min="2" max="2" width="38.425781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19.285156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41.25" customHeight="1" x14ac:dyDescent="0.25">
      <c r="A1" s="84" t="s">
        <v>83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4" t="s">
        <v>7</v>
      </c>
      <c r="B8" s="75"/>
      <c r="C8" s="76"/>
      <c r="D8" s="6">
        <v>7751322.5099999998</v>
      </c>
      <c r="E8" s="1"/>
      <c r="F8" s="1"/>
      <c r="G8" s="1"/>
    </row>
    <row r="9" spans="1:8" ht="15" x14ac:dyDescent="0.25">
      <c r="A9" s="51"/>
      <c r="B9" s="51"/>
      <c r="C9" s="51"/>
      <c r="D9" s="8"/>
      <c r="E9" s="1"/>
      <c r="F9" s="1"/>
      <c r="G9" s="1"/>
    </row>
    <row r="10" spans="1:8" ht="15" x14ac:dyDescent="0.25">
      <c r="A10" s="85" t="s">
        <v>8</v>
      </c>
      <c r="B10" s="86"/>
      <c r="C10" s="86"/>
      <c r="D10" s="86"/>
      <c r="E10" s="86"/>
      <c r="F10" s="86"/>
      <c r="G10" s="1"/>
    </row>
    <row r="11" spans="1:8" ht="15" hidden="1" customHeight="1" x14ac:dyDescent="0.25">
      <c r="A11" s="81" t="s">
        <v>9</v>
      </c>
      <c r="B11" s="81" t="s">
        <v>10</v>
      </c>
      <c r="C11" s="83" t="s">
        <v>6</v>
      </c>
      <c r="D11" s="83"/>
      <c r="E11" s="83"/>
      <c r="F11" s="10"/>
      <c r="G11" s="4"/>
    </row>
    <row r="12" spans="1:8" s="14" customFormat="1" ht="82.5" customHeight="1" x14ac:dyDescent="0.25">
      <c r="A12" s="82"/>
      <c r="B12" s="82"/>
      <c r="C12" s="52" t="s">
        <v>11</v>
      </c>
      <c r="D12" s="52" t="s">
        <v>12</v>
      </c>
      <c r="E12" s="52" t="s">
        <v>13</v>
      </c>
      <c r="F12" s="52" t="s">
        <v>14</v>
      </c>
      <c r="G12" s="13"/>
    </row>
    <row r="13" spans="1:8" ht="43.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810130.34000000008</v>
      </c>
      <c r="E13" s="18">
        <f t="shared" ref="E13:E22" si="0">D13/C13</f>
        <v>0.45646289159341902</v>
      </c>
      <c r="F13" s="19"/>
      <c r="G13" s="1"/>
    </row>
    <row r="14" spans="1:8" ht="120" x14ac:dyDescent="0.25">
      <c r="A14" s="20" t="s">
        <v>17</v>
      </c>
      <c r="B14" s="21" t="s">
        <v>18</v>
      </c>
      <c r="C14" s="22">
        <v>728000</v>
      </c>
      <c r="D14" s="23">
        <v>383824.2</v>
      </c>
      <c r="E14" s="24">
        <f t="shared" si="0"/>
        <v>0.52723104395604392</v>
      </c>
      <c r="F14" s="25"/>
      <c r="G14" s="1"/>
    </row>
    <row r="15" spans="1:8" ht="150" customHeight="1" x14ac:dyDescent="0.25">
      <c r="A15" s="20" t="s">
        <v>19</v>
      </c>
      <c r="B15" s="21" t="s">
        <v>20</v>
      </c>
      <c r="C15" s="22">
        <v>6800</v>
      </c>
      <c r="D15" s="23">
        <v>2511.2800000000002</v>
      </c>
      <c r="E15" s="24">
        <f t="shared" si="0"/>
        <v>0.36930588235294121</v>
      </c>
      <c r="F15" s="25"/>
      <c r="G15" s="1"/>
    </row>
    <row r="16" spans="1:8" ht="120" x14ac:dyDescent="0.25">
      <c r="A16" s="20" t="s">
        <v>21</v>
      </c>
      <c r="B16" s="21" t="s">
        <v>22</v>
      </c>
      <c r="C16" s="22">
        <v>1040000</v>
      </c>
      <c r="D16" s="23">
        <v>500189.08</v>
      </c>
      <c r="E16" s="24">
        <f t="shared" si="0"/>
        <v>0.48095103846153847</v>
      </c>
      <c r="F16" s="25"/>
      <c r="G16" s="1"/>
      <c r="H16" s="26"/>
    </row>
    <row r="17" spans="1:8" ht="120" x14ac:dyDescent="0.25">
      <c r="A17" s="20" t="s">
        <v>23</v>
      </c>
      <c r="B17" s="21" t="s">
        <v>24</v>
      </c>
      <c r="C17" s="22"/>
      <c r="D17" s="27">
        <v>-76394.22</v>
      </c>
      <c r="E17" s="24"/>
      <c r="F17" s="25"/>
      <c r="G17" s="1"/>
      <c r="H17" s="26"/>
    </row>
    <row r="18" spans="1:8" ht="57.75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3752311.85</v>
      </c>
      <c r="E18" s="29">
        <f t="shared" si="0"/>
        <v>0.35780944321010022</v>
      </c>
      <c r="F18" s="19"/>
      <c r="G18" s="1"/>
    </row>
    <row r="19" spans="1:8" ht="120" x14ac:dyDescent="0.25">
      <c r="A19" s="20" t="s">
        <v>27</v>
      </c>
      <c r="B19" s="21" t="s">
        <v>28</v>
      </c>
      <c r="C19" s="23">
        <v>6867600</v>
      </c>
      <c r="D19" s="23">
        <v>2405047.9500000002</v>
      </c>
      <c r="E19" s="30">
        <f t="shared" si="0"/>
        <v>0.35020210117071471</v>
      </c>
      <c r="F19" s="31"/>
      <c r="G19" s="1"/>
    </row>
    <row r="20" spans="1:8" ht="105" hidden="1" customHeight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1071580.75</v>
      </c>
      <c r="E21" s="30">
        <f t="shared" si="0"/>
        <v>0.34567120967741938</v>
      </c>
      <c r="F21" s="31"/>
      <c r="G21" s="1"/>
    </row>
    <row r="22" spans="1:8" ht="90" x14ac:dyDescent="0.25">
      <c r="A22" s="20" t="s">
        <v>33</v>
      </c>
      <c r="B22" s="21" t="s">
        <v>34</v>
      </c>
      <c r="C22" s="23">
        <v>519300</v>
      </c>
      <c r="D22" s="23">
        <v>275683.15000000002</v>
      </c>
      <c r="E22" s="30">
        <f t="shared" si="0"/>
        <v>0.53087454265357215</v>
      </c>
      <c r="F22" s="31"/>
      <c r="G22" s="1"/>
    </row>
    <row r="23" spans="1:8" ht="57.75" x14ac:dyDescent="0.25">
      <c r="A23" s="15" t="s">
        <v>35</v>
      </c>
      <c r="B23" s="16" t="s">
        <v>36</v>
      </c>
      <c r="C23" s="17">
        <f>SUM(C24:C29)</f>
        <v>25000000</v>
      </c>
      <c r="D23" s="17">
        <f>SUM(D24:D25)</f>
        <v>0</v>
      </c>
      <c r="E23" s="29"/>
      <c r="F23" s="19"/>
      <c r="G23" s="1"/>
    </row>
    <row r="24" spans="1:8" ht="120" hidden="1" customHeight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customHeight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90" x14ac:dyDescent="0.25">
      <c r="A26" s="32" t="s">
        <v>41</v>
      </c>
      <c r="B26" s="21" t="s">
        <v>42</v>
      </c>
      <c r="C26" s="23">
        <v>25000000</v>
      </c>
      <c r="D26" s="23"/>
      <c r="E26" s="30"/>
      <c r="F26" s="11"/>
      <c r="G26" s="1"/>
    </row>
    <row r="27" spans="1:8" ht="30" hidden="1" x14ac:dyDescent="0.25">
      <c r="A27" s="35" t="s">
        <v>43</v>
      </c>
      <c r="B27" s="36" t="s">
        <v>44</v>
      </c>
      <c r="C27" s="23"/>
      <c r="D27" s="23"/>
      <c r="E27" s="30"/>
      <c r="F27" s="11"/>
      <c r="G27" s="1"/>
    </row>
    <row r="28" spans="1:8" ht="15" hidden="1" customHeight="1" x14ac:dyDescent="0.25">
      <c r="A28" s="37"/>
      <c r="B28" s="11"/>
      <c r="C28" s="23"/>
      <c r="D28" s="23"/>
      <c r="E28" s="30"/>
      <c r="F28" s="11"/>
      <c r="G28" s="1"/>
    </row>
    <row r="29" spans="1:8" ht="15" hidden="1" customHeight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8" t="s">
        <v>45</v>
      </c>
      <c r="B30" s="76"/>
      <c r="C30" s="17">
        <f>C13+C18+C23</f>
        <v>37261700</v>
      </c>
      <c r="D30" s="17">
        <f>D13+D18+D23</f>
        <v>4562442.1900000004</v>
      </c>
      <c r="E30" s="29">
        <f>D30/C30</f>
        <v>0.12244321085726095</v>
      </c>
      <c r="F30" s="38"/>
      <c r="G30" s="39"/>
    </row>
    <row r="31" spans="1:8" ht="105.75" customHeight="1" x14ac:dyDescent="0.25">
      <c r="A31" s="1"/>
      <c r="B31" s="1"/>
      <c r="C31" s="1"/>
      <c r="D31" s="1"/>
      <c r="E31" s="1"/>
      <c r="F31" s="1"/>
      <c r="G31" s="1"/>
    </row>
    <row r="32" spans="1:8" ht="15" x14ac:dyDescent="0.25">
      <c r="A32" s="85" t="s">
        <v>46</v>
      </c>
      <c r="B32" s="86"/>
      <c r="C32" s="86"/>
      <c r="D32" s="86"/>
      <c r="E32" s="86"/>
      <c r="F32" s="86"/>
      <c r="G32" s="1"/>
    </row>
    <row r="33" spans="1:9" ht="15" hidden="1" customHeight="1" x14ac:dyDescent="0.25">
      <c r="A33" s="81" t="s">
        <v>47</v>
      </c>
      <c r="B33" s="81" t="s">
        <v>10</v>
      </c>
      <c r="C33" s="83" t="s">
        <v>6</v>
      </c>
      <c r="D33" s="83"/>
      <c r="E33" s="83"/>
      <c r="F33" s="11"/>
      <c r="G33" s="4"/>
    </row>
    <row r="34" spans="1:9" ht="99.75" customHeight="1" x14ac:dyDescent="0.25">
      <c r="A34" s="82"/>
      <c r="B34" s="82"/>
      <c r="C34" s="41" t="s">
        <v>11</v>
      </c>
      <c r="D34" s="41" t="s">
        <v>12</v>
      </c>
      <c r="E34" s="52" t="s">
        <v>13</v>
      </c>
      <c r="F34" s="52" t="s">
        <v>48</v>
      </c>
      <c r="G34" s="1"/>
    </row>
    <row r="35" spans="1:9" ht="90" hidden="1" customHeight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90" customHeight="1" x14ac:dyDescent="0.25">
      <c r="A36" s="55" t="s">
        <v>85</v>
      </c>
      <c r="B36" s="43" t="s">
        <v>86</v>
      </c>
      <c r="C36" s="33">
        <v>250000</v>
      </c>
      <c r="D36" s="33"/>
      <c r="E36" s="30"/>
      <c r="F36" s="44"/>
      <c r="G36" s="1"/>
    </row>
    <row r="37" spans="1:9" ht="45" x14ac:dyDescent="0.25">
      <c r="A37" s="45" t="s">
        <v>84</v>
      </c>
      <c r="B37" s="21" t="s">
        <v>53</v>
      </c>
      <c r="C37" s="23">
        <v>18518800</v>
      </c>
      <c r="D37" s="23">
        <v>5266435.47</v>
      </c>
      <c r="E37" s="30">
        <f>D37/C37</f>
        <v>0.28438319275547008</v>
      </c>
      <c r="F37" s="25"/>
      <c r="G37" s="1"/>
    </row>
    <row r="38" spans="1:9" ht="30" hidden="1" customHeight="1" x14ac:dyDescent="0.25">
      <c r="A38" s="46" t="s">
        <v>54</v>
      </c>
      <c r="B38" s="21" t="s">
        <v>55</v>
      </c>
      <c r="C38" s="23"/>
      <c r="D38" s="23"/>
      <c r="E38" s="30" t="e">
        <f t="shared" ref="E38:E45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45" x14ac:dyDescent="0.25">
      <c r="A40" s="46" t="s">
        <v>57</v>
      </c>
      <c r="B40" s="21" t="s">
        <v>58</v>
      </c>
      <c r="C40" s="23">
        <v>156000</v>
      </c>
      <c r="D40" s="23"/>
      <c r="E40" s="30">
        <f t="shared" si="1"/>
        <v>0</v>
      </c>
      <c r="F40" s="25"/>
      <c r="G40" s="1"/>
      <c r="I40" s="26"/>
    </row>
    <row r="41" spans="1:9" ht="30" x14ac:dyDescent="0.25">
      <c r="A41" s="46" t="s">
        <v>59</v>
      </c>
      <c r="B41" s="21" t="s">
        <v>60</v>
      </c>
      <c r="C41" s="23">
        <v>312000</v>
      </c>
      <c r="D41" s="23"/>
      <c r="E41" s="30">
        <f t="shared" si="1"/>
        <v>0</v>
      </c>
      <c r="F41" s="25"/>
      <c r="G41" s="1"/>
    </row>
    <row r="42" spans="1:9" ht="105" hidden="1" x14ac:dyDescent="0.25">
      <c r="A42" s="46" t="s">
        <v>61</v>
      </c>
      <c r="B42" s="21" t="s">
        <v>62</v>
      </c>
      <c r="C42" s="23"/>
      <c r="D42" s="23"/>
      <c r="E42" s="30" t="e">
        <f t="shared" si="1"/>
        <v>#DIV/0!</v>
      </c>
      <c r="F42" s="25"/>
      <c r="G42" s="1"/>
    </row>
    <row r="43" spans="1:9" ht="90" hidden="1" x14ac:dyDescent="0.25">
      <c r="A43" s="46" t="s">
        <v>63</v>
      </c>
      <c r="B43" s="21" t="s">
        <v>64</v>
      </c>
      <c r="C43" s="23"/>
      <c r="D43" s="23"/>
      <c r="E43" s="30" t="e">
        <f t="shared" si="1"/>
        <v>#DIV/0!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25000000</v>
      </c>
      <c r="D44" s="23"/>
      <c r="E44" s="30">
        <f t="shared" si="1"/>
        <v>0</v>
      </c>
      <c r="F44" s="21"/>
      <c r="G44" s="1"/>
    </row>
    <row r="45" spans="1:9" ht="71.25" customHeight="1" x14ac:dyDescent="0.25">
      <c r="A45" s="46" t="s">
        <v>80</v>
      </c>
      <c r="B45" s="21" t="s">
        <v>78</v>
      </c>
      <c r="C45" s="23">
        <v>776234.35</v>
      </c>
      <c r="D45" s="23"/>
      <c r="E45" s="30">
        <f t="shared" si="1"/>
        <v>0</v>
      </c>
      <c r="F45" s="21"/>
      <c r="G45" s="1"/>
    </row>
    <row r="46" spans="1:9" s="40" customFormat="1" ht="14.25" x14ac:dyDescent="0.2">
      <c r="A46" s="72" t="s">
        <v>67</v>
      </c>
      <c r="B46" s="73"/>
      <c r="C46" s="17">
        <f>SUM(C35:C45)</f>
        <v>45013034.350000001</v>
      </c>
      <c r="D46" s="17">
        <f>SUM(D35:D42)</f>
        <v>5266435.47</v>
      </c>
      <c r="E46" s="29">
        <f>D46/C46</f>
        <v>0.11699801059956758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74" t="s">
        <v>68</v>
      </c>
      <c r="B48" s="75"/>
      <c r="C48" s="76"/>
      <c r="D48" s="17">
        <f>D8+D30-D46</f>
        <v>7047329.2299999995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t="12.75" hidden="1" customHeight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77" t="s">
        <v>71</v>
      </c>
      <c r="D52" s="77"/>
    </row>
    <row r="53" spans="1:4" ht="8.25" hidden="1" customHeight="1" x14ac:dyDescent="0.2"/>
    <row r="54" spans="1:4" ht="12.75" hidden="1" customHeight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77" t="s">
        <v>71</v>
      </c>
      <c r="D55" s="77"/>
    </row>
    <row r="57" spans="1:4" x14ac:dyDescent="0.2">
      <c r="A57" s="2" t="s">
        <v>69</v>
      </c>
      <c r="C57" s="50" t="s">
        <v>70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73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1:F1"/>
    <mergeCell ref="A8:C8"/>
    <mergeCell ref="A10:F10"/>
    <mergeCell ref="A11:A12"/>
    <mergeCell ref="B11:B12"/>
    <mergeCell ref="C11:E11"/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</mergeCells>
  <pageMargins left="0.74803149606299213" right="0.74803149606299213" top="0.98425196850393704" bottom="0.98425196850393704" header="0.51181102362204722" footer="0.51181102362204722"/>
  <pageSetup paperSize="9" scale="64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70"/>
  <sheetViews>
    <sheetView zoomScaleNormal="100" workbookViewId="0">
      <selection activeCell="A21" sqref="A21"/>
    </sheetView>
  </sheetViews>
  <sheetFormatPr defaultColWidth="9.140625" defaultRowHeight="12.75" x14ac:dyDescent="0.2"/>
  <cols>
    <col min="1" max="1" width="25.7109375" style="2" customWidth="1"/>
    <col min="2" max="2" width="38.425781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19.285156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41.25" customHeight="1" x14ac:dyDescent="0.25">
      <c r="A1" s="84" t="s">
        <v>93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4" t="s">
        <v>7</v>
      </c>
      <c r="B8" s="75"/>
      <c r="C8" s="76"/>
      <c r="D8" s="6">
        <v>7751322.5099999998</v>
      </c>
      <c r="E8" s="1"/>
      <c r="F8" s="1"/>
      <c r="G8" s="1"/>
    </row>
    <row r="9" spans="1:8" ht="15" x14ac:dyDescent="0.25">
      <c r="A9" s="53"/>
      <c r="B9" s="53"/>
      <c r="C9" s="53"/>
      <c r="D9" s="8"/>
      <c r="E9" s="1"/>
      <c r="F9" s="1"/>
      <c r="G9" s="1"/>
    </row>
    <row r="10" spans="1:8" ht="15" x14ac:dyDescent="0.25">
      <c r="A10" s="85" t="s">
        <v>8</v>
      </c>
      <c r="B10" s="86"/>
      <c r="C10" s="86"/>
      <c r="D10" s="86"/>
      <c r="E10" s="86"/>
      <c r="F10" s="86"/>
      <c r="G10" s="1"/>
    </row>
    <row r="11" spans="1:8" ht="15" hidden="1" customHeight="1" x14ac:dyDescent="0.25">
      <c r="A11" s="81" t="s">
        <v>9</v>
      </c>
      <c r="B11" s="81" t="s">
        <v>10</v>
      </c>
      <c r="C11" s="83" t="s">
        <v>6</v>
      </c>
      <c r="D11" s="83"/>
      <c r="E11" s="83"/>
      <c r="F11" s="10"/>
      <c r="G11" s="4"/>
    </row>
    <row r="12" spans="1:8" s="14" customFormat="1" ht="82.5" customHeight="1" x14ac:dyDescent="0.25">
      <c r="A12" s="82"/>
      <c r="B12" s="82"/>
      <c r="C12" s="54" t="s">
        <v>11</v>
      </c>
      <c r="D12" s="54" t="s">
        <v>12</v>
      </c>
      <c r="E12" s="54" t="s">
        <v>13</v>
      </c>
      <c r="F12" s="54" t="s">
        <v>14</v>
      </c>
      <c r="G12" s="13"/>
    </row>
    <row r="13" spans="1:8" ht="43.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1314476.68</v>
      </c>
      <c r="E13" s="18">
        <f t="shared" ref="E13:E22" si="0">D13/C13</f>
        <v>0.74063369393734502</v>
      </c>
      <c r="F13" s="19"/>
      <c r="G13" s="1"/>
    </row>
    <row r="14" spans="1:8" ht="120" x14ac:dyDescent="0.25">
      <c r="A14" s="20" t="s">
        <v>17</v>
      </c>
      <c r="B14" s="21" t="s">
        <v>18</v>
      </c>
      <c r="C14" s="22">
        <v>728000</v>
      </c>
      <c r="D14" s="23">
        <v>612819.25</v>
      </c>
      <c r="E14" s="24">
        <f t="shared" si="0"/>
        <v>0.8417846840659341</v>
      </c>
      <c r="F14" s="25"/>
      <c r="G14" s="1"/>
    </row>
    <row r="15" spans="1:8" ht="150" customHeight="1" x14ac:dyDescent="0.25">
      <c r="A15" s="20" t="s">
        <v>19</v>
      </c>
      <c r="B15" s="21" t="s">
        <v>20</v>
      </c>
      <c r="C15" s="22">
        <v>6800</v>
      </c>
      <c r="D15" s="23">
        <v>4230.6499999999996</v>
      </c>
      <c r="E15" s="24">
        <f t="shared" si="0"/>
        <v>0.62215441176470587</v>
      </c>
      <c r="F15" s="25"/>
      <c r="G15" s="1"/>
    </row>
    <row r="16" spans="1:8" ht="120" x14ac:dyDescent="0.25">
      <c r="A16" s="20" t="s">
        <v>21</v>
      </c>
      <c r="B16" s="21" t="s">
        <v>22</v>
      </c>
      <c r="C16" s="22">
        <v>1040000</v>
      </c>
      <c r="D16" s="23">
        <v>817127.31</v>
      </c>
      <c r="E16" s="24">
        <f t="shared" si="0"/>
        <v>0.78569933653846158</v>
      </c>
      <c r="F16" s="25"/>
      <c r="G16" s="1"/>
      <c r="H16" s="26"/>
    </row>
    <row r="17" spans="1:8" ht="120" x14ac:dyDescent="0.25">
      <c r="A17" s="20" t="s">
        <v>23</v>
      </c>
      <c r="B17" s="21" t="s">
        <v>24</v>
      </c>
      <c r="C17" s="22"/>
      <c r="D17" s="27">
        <v>-119700.53</v>
      </c>
      <c r="E17" s="24"/>
      <c r="F17" s="25"/>
      <c r="G17" s="1"/>
      <c r="H17" s="26"/>
    </row>
    <row r="18" spans="1:8" ht="57.75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5959666.8200000003</v>
      </c>
      <c r="E18" s="29">
        <f t="shared" si="0"/>
        <v>0.56829633352086895</v>
      </c>
      <c r="F18" s="19"/>
      <c r="G18" s="1"/>
    </row>
    <row r="19" spans="1:8" ht="120" x14ac:dyDescent="0.25">
      <c r="A19" s="20" t="s">
        <v>27</v>
      </c>
      <c r="B19" s="21" t="s">
        <v>28</v>
      </c>
      <c r="C19" s="23">
        <v>6867600</v>
      </c>
      <c r="D19" s="23">
        <v>3753593.33</v>
      </c>
      <c r="E19" s="30">
        <f t="shared" si="0"/>
        <v>0.54656551488147243</v>
      </c>
      <c r="F19" s="31"/>
      <c r="G19" s="1"/>
    </row>
    <row r="20" spans="1:8" ht="105" hidden="1" customHeight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1770296.11</v>
      </c>
      <c r="E21" s="30">
        <f t="shared" si="0"/>
        <v>0.57106326129032259</v>
      </c>
      <c r="F21" s="31"/>
      <c r="G21" s="1"/>
    </row>
    <row r="22" spans="1:8" ht="90" x14ac:dyDescent="0.25">
      <c r="A22" s="20" t="s">
        <v>33</v>
      </c>
      <c r="B22" s="21" t="s">
        <v>34</v>
      </c>
      <c r="C22" s="23">
        <v>519300</v>
      </c>
      <c r="D22" s="23">
        <v>435777.38</v>
      </c>
      <c r="E22" s="30">
        <f t="shared" si="0"/>
        <v>0.83916306566531873</v>
      </c>
      <c r="F22" s="31"/>
      <c r="G22" s="1"/>
    </row>
    <row r="23" spans="1:8" ht="15" x14ac:dyDescent="0.25">
      <c r="A23" s="15" t="s">
        <v>87</v>
      </c>
      <c r="B23" s="16" t="s">
        <v>88</v>
      </c>
      <c r="C23" s="17">
        <f>SUM(C24:C29)</f>
        <v>25000000</v>
      </c>
      <c r="D23" s="17">
        <f>SUM(D24:D29)</f>
        <v>26409400</v>
      </c>
      <c r="E23" s="29"/>
      <c r="F23" s="19"/>
      <c r="G23" s="1"/>
    </row>
    <row r="24" spans="1:8" ht="120" hidden="1" customHeight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customHeight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90" x14ac:dyDescent="0.25">
      <c r="A26" s="32" t="s">
        <v>41</v>
      </c>
      <c r="B26" s="21" t="s">
        <v>42</v>
      </c>
      <c r="C26" s="23">
        <v>25000000</v>
      </c>
      <c r="D26" s="23">
        <v>25000000</v>
      </c>
      <c r="E26" s="30"/>
      <c r="F26" s="11"/>
      <c r="G26" s="1"/>
    </row>
    <row r="27" spans="1:8" ht="45" x14ac:dyDescent="0.25">
      <c r="A27" s="35" t="s">
        <v>89</v>
      </c>
      <c r="B27" s="36" t="s">
        <v>90</v>
      </c>
      <c r="C27" s="23"/>
      <c r="D27" s="23">
        <v>1409400</v>
      </c>
      <c r="E27" s="30"/>
      <c r="F27" s="11"/>
      <c r="G27" s="1"/>
    </row>
    <row r="28" spans="1:8" ht="15" customHeight="1" x14ac:dyDescent="0.25">
      <c r="A28" s="37"/>
      <c r="B28" s="11"/>
      <c r="C28" s="23"/>
      <c r="D28" s="23"/>
      <c r="E28" s="30"/>
      <c r="F28" s="11"/>
      <c r="G28" s="1"/>
    </row>
    <row r="29" spans="1:8" ht="15" customHeight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8" t="s">
        <v>45</v>
      </c>
      <c r="B30" s="76"/>
      <c r="C30" s="17">
        <f>C13+C18+C23</f>
        <v>37261700</v>
      </c>
      <c r="D30" s="17">
        <f>D13+D18+D23</f>
        <v>33683543.5</v>
      </c>
      <c r="E30" s="29">
        <f>D30/C30</f>
        <v>0.90397226911278872</v>
      </c>
      <c r="F30" s="38"/>
      <c r="G30" s="39"/>
    </row>
    <row r="31" spans="1:8" ht="105.75" customHeight="1" x14ac:dyDescent="0.25">
      <c r="A31" s="1"/>
      <c r="B31" s="1"/>
      <c r="C31" s="1"/>
      <c r="D31" s="1"/>
      <c r="E31" s="1"/>
      <c r="F31" s="1"/>
      <c r="G31" s="1"/>
    </row>
    <row r="32" spans="1:8" ht="15" x14ac:dyDescent="0.25">
      <c r="A32" s="85" t="s">
        <v>46</v>
      </c>
      <c r="B32" s="86"/>
      <c r="C32" s="86"/>
      <c r="D32" s="86"/>
      <c r="E32" s="86"/>
      <c r="F32" s="86"/>
      <c r="G32" s="1"/>
    </row>
    <row r="33" spans="1:9" ht="15" hidden="1" customHeight="1" x14ac:dyDescent="0.25">
      <c r="A33" s="81" t="s">
        <v>47</v>
      </c>
      <c r="B33" s="81" t="s">
        <v>10</v>
      </c>
      <c r="C33" s="83" t="s">
        <v>6</v>
      </c>
      <c r="D33" s="83"/>
      <c r="E33" s="83"/>
      <c r="F33" s="11"/>
      <c r="G33" s="4"/>
    </row>
    <row r="34" spans="1:9" ht="99.75" customHeight="1" x14ac:dyDescent="0.25">
      <c r="A34" s="82"/>
      <c r="B34" s="82"/>
      <c r="C34" s="41" t="s">
        <v>11</v>
      </c>
      <c r="D34" s="41" t="s">
        <v>12</v>
      </c>
      <c r="E34" s="54" t="s">
        <v>13</v>
      </c>
      <c r="F34" s="54" t="s">
        <v>48</v>
      </c>
      <c r="G34" s="1"/>
    </row>
    <row r="35" spans="1:9" ht="90" hidden="1" customHeight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90" customHeight="1" x14ac:dyDescent="0.25">
      <c r="A36" s="55" t="s">
        <v>85</v>
      </c>
      <c r="B36" s="43" t="s">
        <v>86</v>
      </c>
      <c r="C36" s="33">
        <v>309000</v>
      </c>
      <c r="D36" s="33">
        <v>308957.37</v>
      </c>
      <c r="E36" s="30">
        <f>D36/C36</f>
        <v>0.99986203883495139</v>
      </c>
      <c r="F36" s="44"/>
      <c r="G36" s="1"/>
    </row>
    <row r="37" spans="1:9" ht="45" x14ac:dyDescent="0.25">
      <c r="A37" s="45" t="s">
        <v>84</v>
      </c>
      <c r="B37" s="21" t="s">
        <v>53</v>
      </c>
      <c r="C37" s="23">
        <v>18098800</v>
      </c>
      <c r="D37" s="23">
        <v>7107017.0300000003</v>
      </c>
      <c r="E37" s="30">
        <f>D37/C37</f>
        <v>0.39267890854642296</v>
      </c>
      <c r="F37" s="25"/>
      <c r="G37" s="1"/>
    </row>
    <row r="38" spans="1:9" ht="30" hidden="1" customHeight="1" x14ac:dyDescent="0.25">
      <c r="A38" s="46" t="s">
        <v>54</v>
      </c>
      <c r="B38" s="21" t="s">
        <v>55</v>
      </c>
      <c r="C38" s="23"/>
      <c r="D38" s="23"/>
      <c r="E38" s="30" t="e">
        <f t="shared" ref="E38:E45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45" x14ac:dyDescent="0.25">
      <c r="A40" s="46" t="s">
        <v>57</v>
      </c>
      <c r="B40" s="21" t="s">
        <v>58</v>
      </c>
      <c r="C40" s="23">
        <v>517000</v>
      </c>
      <c r="D40" s="23">
        <v>375050</v>
      </c>
      <c r="E40" s="30">
        <f t="shared" si="1"/>
        <v>0.7254352030947776</v>
      </c>
      <c r="F40" s="25"/>
      <c r="G40" s="1"/>
      <c r="I40" s="26"/>
    </row>
    <row r="41" spans="1:9" ht="30" x14ac:dyDescent="0.25">
      <c r="A41" s="46" t="s">
        <v>59</v>
      </c>
      <c r="B41" s="21" t="s">
        <v>60</v>
      </c>
      <c r="C41" s="23">
        <v>312000</v>
      </c>
      <c r="D41" s="23">
        <v>86207.91</v>
      </c>
      <c r="E41" s="30">
        <f t="shared" si="1"/>
        <v>0.27630740384615388</v>
      </c>
      <c r="F41" s="25"/>
      <c r="G41" s="1"/>
    </row>
    <row r="42" spans="1:9" ht="105" hidden="1" x14ac:dyDescent="0.25">
      <c r="A42" s="46" t="s">
        <v>61</v>
      </c>
      <c r="B42" s="21" t="s">
        <v>62</v>
      </c>
      <c r="C42" s="23"/>
      <c r="D42" s="23"/>
      <c r="E42" s="30" t="e">
        <f t="shared" si="1"/>
        <v>#DIV/0!</v>
      </c>
      <c r="F42" s="25"/>
      <c r="G42" s="1"/>
    </row>
    <row r="43" spans="1:9" ht="90" hidden="1" x14ac:dyDescent="0.25">
      <c r="A43" s="46" t="s">
        <v>63</v>
      </c>
      <c r="B43" s="21" t="s">
        <v>64</v>
      </c>
      <c r="C43" s="23"/>
      <c r="D43" s="23"/>
      <c r="E43" s="30" t="e">
        <f t="shared" si="1"/>
        <v>#DIV/0!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25776234.350000001</v>
      </c>
      <c r="D44" s="23">
        <v>25776234.350000001</v>
      </c>
      <c r="E44" s="30">
        <f t="shared" si="1"/>
        <v>1</v>
      </c>
      <c r="F44" s="21"/>
      <c r="G44" s="1"/>
    </row>
    <row r="45" spans="1:9" ht="71.25" customHeight="1" x14ac:dyDescent="0.25">
      <c r="A45" s="46" t="s">
        <v>91</v>
      </c>
      <c r="B45" s="21" t="s">
        <v>92</v>
      </c>
      <c r="C45" s="23">
        <v>1409400</v>
      </c>
      <c r="D45" s="23">
        <v>1409400</v>
      </c>
      <c r="E45" s="30">
        <f t="shared" si="1"/>
        <v>1</v>
      </c>
      <c r="F45" s="21"/>
      <c r="G45" s="1"/>
    </row>
    <row r="46" spans="1:9" s="40" customFormat="1" ht="14.25" x14ac:dyDescent="0.2">
      <c r="A46" s="72" t="s">
        <v>67</v>
      </c>
      <c r="B46" s="73"/>
      <c r="C46" s="17">
        <f>SUM(C35:C45)</f>
        <v>46422434.350000001</v>
      </c>
      <c r="D46" s="17">
        <f>SUM(D35:D45)</f>
        <v>35062866.660000004</v>
      </c>
      <c r="E46" s="29">
        <f>D46/C46</f>
        <v>0.75530004298449727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74" t="s">
        <v>68</v>
      </c>
      <c r="B48" s="75"/>
      <c r="C48" s="76"/>
      <c r="D48" s="17">
        <f>D8+D30-D46</f>
        <v>6371999.349999994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t="12.75" hidden="1" customHeight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77" t="s">
        <v>71</v>
      </c>
      <c r="D52" s="77"/>
    </row>
    <row r="53" spans="1:4" ht="8.25" hidden="1" customHeight="1" x14ac:dyDescent="0.2"/>
    <row r="54" spans="1:4" ht="12.75" hidden="1" customHeight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77" t="s">
        <v>71</v>
      </c>
      <c r="D55" s="77"/>
    </row>
    <row r="57" spans="1:4" x14ac:dyDescent="0.2">
      <c r="A57" s="2" t="s">
        <v>69</v>
      </c>
      <c r="C57" s="50" t="s">
        <v>70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73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64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70"/>
  <sheetViews>
    <sheetView topLeftCell="A36" zoomScaleNormal="100" workbookViewId="0">
      <selection activeCell="A8" sqref="A8:C8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21" customHeight="1" x14ac:dyDescent="0.25">
      <c r="A1" s="84" t="s">
        <v>94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4" t="s">
        <v>7</v>
      </c>
      <c r="B8" s="75"/>
      <c r="C8" s="76"/>
      <c r="D8" s="6">
        <v>7751322.5099999998</v>
      </c>
      <c r="E8" s="1"/>
      <c r="F8" s="1"/>
      <c r="G8" s="1"/>
    </row>
    <row r="9" spans="1:8" ht="15" x14ac:dyDescent="0.25">
      <c r="A9" s="56"/>
      <c r="B9" s="56"/>
      <c r="C9" s="56"/>
      <c r="D9" s="8"/>
      <c r="E9" s="1"/>
      <c r="F9" s="1"/>
      <c r="G9" s="1"/>
    </row>
    <row r="10" spans="1:8" ht="15" x14ac:dyDescent="0.25">
      <c r="A10" s="85" t="s">
        <v>8</v>
      </c>
      <c r="B10" s="86"/>
      <c r="C10" s="86"/>
      <c r="D10" s="86"/>
      <c r="E10" s="86"/>
      <c r="F10" s="86"/>
      <c r="G10" s="1"/>
    </row>
    <row r="11" spans="1:8" ht="15" hidden="1" customHeight="1" x14ac:dyDescent="0.25">
      <c r="A11" s="81" t="s">
        <v>9</v>
      </c>
      <c r="B11" s="81" t="s">
        <v>10</v>
      </c>
      <c r="C11" s="83" t="s">
        <v>6</v>
      </c>
      <c r="D11" s="83"/>
      <c r="E11" s="83"/>
      <c r="F11" s="10"/>
      <c r="G11" s="4"/>
    </row>
    <row r="12" spans="1:8" s="14" customFormat="1" ht="82.5" customHeight="1" x14ac:dyDescent="0.25">
      <c r="A12" s="82"/>
      <c r="B12" s="82"/>
      <c r="C12" s="57" t="s">
        <v>11</v>
      </c>
      <c r="D12" s="57" t="s">
        <v>12</v>
      </c>
      <c r="E12" s="57" t="s">
        <v>13</v>
      </c>
      <c r="F12" s="57" t="s">
        <v>14</v>
      </c>
      <c r="G12" s="13"/>
    </row>
    <row r="13" spans="1:8" ht="29.2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1778975.62</v>
      </c>
      <c r="E13" s="18">
        <f t="shared" ref="E13:E22" si="0">D13/C13</f>
        <v>1.0023527270678387</v>
      </c>
      <c r="F13" s="19"/>
      <c r="G13" s="1"/>
    </row>
    <row r="14" spans="1:8" ht="72.75" customHeight="1" x14ac:dyDescent="0.25">
      <c r="A14" s="20" t="s">
        <v>17</v>
      </c>
      <c r="B14" s="21" t="s">
        <v>18</v>
      </c>
      <c r="C14" s="22">
        <v>728000</v>
      </c>
      <c r="D14" s="23">
        <v>820530.71</v>
      </c>
      <c r="E14" s="24">
        <f t="shared" si="0"/>
        <v>1.1271026236263735</v>
      </c>
      <c r="F14" s="25"/>
      <c r="G14" s="1"/>
    </row>
    <row r="15" spans="1:8" ht="81" customHeight="1" x14ac:dyDescent="0.25">
      <c r="A15" s="20" t="s">
        <v>19</v>
      </c>
      <c r="B15" s="21" t="s">
        <v>20</v>
      </c>
      <c r="C15" s="22">
        <v>6800</v>
      </c>
      <c r="D15" s="23">
        <v>5869.04</v>
      </c>
      <c r="E15" s="24">
        <f t="shared" si="0"/>
        <v>0.86309411764705879</v>
      </c>
      <c r="F15" s="25" t="s">
        <v>97</v>
      </c>
      <c r="G15" s="1"/>
    </row>
    <row r="16" spans="1:8" ht="69" customHeight="1" x14ac:dyDescent="0.25">
      <c r="A16" s="20" t="s">
        <v>21</v>
      </c>
      <c r="B16" s="21" t="s">
        <v>22</v>
      </c>
      <c r="C16" s="22">
        <v>1040000</v>
      </c>
      <c r="D16" s="23">
        <v>1103844.3500000001</v>
      </c>
      <c r="E16" s="24">
        <f t="shared" si="0"/>
        <v>1.0613887980769232</v>
      </c>
      <c r="F16" s="25"/>
      <c r="G16" s="1"/>
      <c r="H16" s="26"/>
    </row>
    <row r="17" spans="1:8" ht="64.5" customHeight="1" x14ac:dyDescent="0.25">
      <c r="A17" s="20" t="s">
        <v>23</v>
      </c>
      <c r="B17" s="21" t="s">
        <v>24</v>
      </c>
      <c r="C17" s="22"/>
      <c r="D17" s="27">
        <v>-151268.48000000001</v>
      </c>
      <c r="E17" s="24"/>
      <c r="F17" s="25"/>
      <c r="G17" s="1"/>
      <c r="H17" s="26"/>
    </row>
    <row r="18" spans="1:8" ht="36" customHeight="1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11156484.530000001</v>
      </c>
      <c r="E18" s="29">
        <f t="shared" si="0"/>
        <v>1.0638496152342447</v>
      </c>
      <c r="F18" s="19"/>
      <c r="G18" s="1"/>
    </row>
    <row r="19" spans="1:8" ht="75" customHeight="1" x14ac:dyDescent="0.25">
      <c r="A19" s="20" t="s">
        <v>27</v>
      </c>
      <c r="B19" s="21" t="s">
        <v>28</v>
      </c>
      <c r="C19" s="23">
        <v>6867600</v>
      </c>
      <c r="D19" s="23">
        <v>6519342.0700000003</v>
      </c>
      <c r="E19" s="30">
        <f t="shared" si="0"/>
        <v>0.94928971838779197</v>
      </c>
      <c r="F19" s="25" t="s">
        <v>95</v>
      </c>
      <c r="G19" s="1"/>
    </row>
    <row r="20" spans="1:8" ht="105" hidden="1" customHeight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3998919.31</v>
      </c>
      <c r="E21" s="30">
        <f t="shared" si="0"/>
        <v>1.289973970967742</v>
      </c>
      <c r="F21" s="31"/>
      <c r="G21" s="1"/>
    </row>
    <row r="22" spans="1:8" ht="59.25" customHeight="1" x14ac:dyDescent="0.25">
      <c r="A22" s="20" t="s">
        <v>33</v>
      </c>
      <c r="B22" s="21" t="s">
        <v>34</v>
      </c>
      <c r="C22" s="23">
        <v>519300</v>
      </c>
      <c r="D22" s="23">
        <v>638223.15</v>
      </c>
      <c r="E22" s="30">
        <f t="shared" si="0"/>
        <v>1.2290066435586366</v>
      </c>
      <c r="F22" s="31"/>
      <c r="G22" s="1"/>
    </row>
    <row r="23" spans="1:8" ht="15" x14ac:dyDescent="0.25">
      <c r="A23" s="15" t="s">
        <v>87</v>
      </c>
      <c r="B23" s="16" t="s">
        <v>88</v>
      </c>
      <c r="C23" s="17">
        <f>SUM(C24:C29)</f>
        <v>26409400</v>
      </c>
      <c r="D23" s="17">
        <f>SUM(D24:D29)</f>
        <v>26409400</v>
      </c>
      <c r="E23" s="29"/>
      <c r="F23" s="19"/>
      <c r="G23" s="1"/>
    </row>
    <row r="24" spans="1:8" ht="120" hidden="1" customHeight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customHeight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60" x14ac:dyDescent="0.25">
      <c r="A26" s="32" t="s">
        <v>41</v>
      </c>
      <c r="B26" s="21" t="s">
        <v>42</v>
      </c>
      <c r="C26" s="23">
        <v>25000000</v>
      </c>
      <c r="D26" s="23">
        <v>25000000</v>
      </c>
      <c r="E26" s="30"/>
      <c r="F26" s="11"/>
      <c r="G26" s="1"/>
    </row>
    <row r="27" spans="1:8" ht="30" x14ac:dyDescent="0.25">
      <c r="A27" s="35" t="s">
        <v>89</v>
      </c>
      <c r="B27" s="36" t="s">
        <v>90</v>
      </c>
      <c r="C27" s="23">
        <v>1409400</v>
      </c>
      <c r="D27" s="23">
        <v>1409400</v>
      </c>
      <c r="E27" s="30"/>
      <c r="F27" s="11"/>
      <c r="G27" s="1"/>
    </row>
    <row r="28" spans="1:8" ht="15" customHeight="1" x14ac:dyDescent="0.25">
      <c r="A28" s="37"/>
      <c r="B28" s="11"/>
      <c r="C28" s="23"/>
      <c r="D28" s="23"/>
      <c r="E28" s="30"/>
      <c r="F28" s="11"/>
      <c r="G28" s="1"/>
    </row>
    <row r="29" spans="1:8" ht="15" customHeight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8" t="s">
        <v>45</v>
      </c>
      <c r="B30" s="76"/>
      <c r="C30" s="17">
        <f>C13+C18+C23</f>
        <v>38671100</v>
      </c>
      <c r="D30" s="17">
        <f>D13+D18+D23</f>
        <v>39344860.150000006</v>
      </c>
      <c r="E30" s="29">
        <f>D30/C30</f>
        <v>1.0174228338474987</v>
      </c>
      <c r="F30" s="38"/>
      <c r="G30" s="39"/>
    </row>
    <row r="31" spans="1:8" ht="230.25" customHeight="1" x14ac:dyDescent="0.25">
      <c r="A31" s="1"/>
      <c r="B31" s="1"/>
      <c r="C31" s="1"/>
      <c r="D31" s="1"/>
      <c r="E31" s="1"/>
      <c r="F31" s="1"/>
      <c r="G31" s="1"/>
    </row>
    <row r="32" spans="1:8" ht="27.75" customHeight="1" x14ac:dyDescent="0.25">
      <c r="A32" s="85" t="s">
        <v>46</v>
      </c>
      <c r="B32" s="86"/>
      <c r="C32" s="86"/>
      <c r="D32" s="86"/>
      <c r="E32" s="86"/>
      <c r="F32" s="86"/>
      <c r="G32" s="1"/>
    </row>
    <row r="33" spans="1:9" ht="15" hidden="1" customHeight="1" x14ac:dyDescent="0.25">
      <c r="A33" s="81" t="s">
        <v>47</v>
      </c>
      <c r="B33" s="81" t="s">
        <v>10</v>
      </c>
      <c r="C33" s="83" t="s">
        <v>6</v>
      </c>
      <c r="D33" s="83"/>
      <c r="E33" s="83"/>
      <c r="F33" s="11"/>
      <c r="G33" s="4"/>
    </row>
    <row r="34" spans="1:9" ht="99.75" customHeight="1" x14ac:dyDescent="0.25">
      <c r="A34" s="82"/>
      <c r="B34" s="82"/>
      <c r="C34" s="41" t="s">
        <v>11</v>
      </c>
      <c r="D34" s="41" t="s">
        <v>12</v>
      </c>
      <c r="E34" s="57" t="s">
        <v>13</v>
      </c>
      <c r="F34" s="57" t="s">
        <v>48</v>
      </c>
      <c r="G34" s="1"/>
    </row>
    <row r="35" spans="1:9" ht="90" hidden="1" customHeight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63.75" customHeight="1" x14ac:dyDescent="0.25">
      <c r="A36" s="55" t="s">
        <v>85</v>
      </c>
      <c r="B36" s="43" t="s">
        <v>86</v>
      </c>
      <c r="C36" s="33">
        <v>309000</v>
      </c>
      <c r="D36" s="33">
        <v>308957.37</v>
      </c>
      <c r="E36" s="30">
        <f>D36/C36</f>
        <v>0.99986203883495139</v>
      </c>
      <c r="F36" s="44"/>
      <c r="G36" s="1"/>
    </row>
    <row r="37" spans="1:9" ht="45" x14ac:dyDescent="0.25">
      <c r="A37" s="45" t="s">
        <v>84</v>
      </c>
      <c r="B37" s="21" t="s">
        <v>53</v>
      </c>
      <c r="C37" s="23">
        <v>18153850</v>
      </c>
      <c r="D37" s="23">
        <v>16353723.52</v>
      </c>
      <c r="E37" s="30">
        <f>D37/C37</f>
        <v>0.90084051151684075</v>
      </c>
      <c r="F37" s="25" t="s">
        <v>96</v>
      </c>
      <c r="G37" s="1"/>
    </row>
    <row r="38" spans="1:9" ht="30" hidden="1" customHeight="1" x14ac:dyDescent="0.25">
      <c r="A38" s="46" t="s">
        <v>54</v>
      </c>
      <c r="B38" s="21" t="s">
        <v>55</v>
      </c>
      <c r="C38" s="23"/>
      <c r="D38" s="23"/>
      <c r="E38" s="30" t="e">
        <f t="shared" ref="E38:E45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35.25" customHeight="1" x14ac:dyDescent="0.25">
      <c r="A40" s="46" t="s">
        <v>57</v>
      </c>
      <c r="B40" s="21" t="s">
        <v>58</v>
      </c>
      <c r="C40" s="23">
        <v>461950</v>
      </c>
      <c r="D40" s="23">
        <v>424490</v>
      </c>
      <c r="E40" s="30">
        <f t="shared" si="1"/>
        <v>0.91890897283255768</v>
      </c>
      <c r="F40" s="25" t="s">
        <v>96</v>
      </c>
      <c r="G40" s="1"/>
      <c r="I40" s="26"/>
    </row>
    <row r="41" spans="1:9" ht="29.25" customHeight="1" x14ac:dyDescent="0.25">
      <c r="A41" s="46" t="s">
        <v>59</v>
      </c>
      <c r="B41" s="21" t="s">
        <v>60</v>
      </c>
      <c r="C41" s="23">
        <v>312000</v>
      </c>
      <c r="D41" s="23">
        <v>201151.8</v>
      </c>
      <c r="E41" s="30">
        <f t="shared" si="1"/>
        <v>0.64471730769230762</v>
      </c>
      <c r="F41" s="25" t="s">
        <v>96</v>
      </c>
      <c r="G41" s="1"/>
    </row>
    <row r="42" spans="1:9" ht="60" hidden="1" x14ac:dyDescent="0.25">
      <c r="A42" s="46" t="s">
        <v>61</v>
      </c>
      <c r="B42" s="21" t="s">
        <v>62</v>
      </c>
      <c r="C42" s="23"/>
      <c r="D42" s="23"/>
      <c r="E42" s="30" t="e">
        <f t="shared" si="1"/>
        <v>#DIV/0!</v>
      </c>
      <c r="F42" s="25"/>
      <c r="G42" s="1"/>
    </row>
    <row r="43" spans="1:9" ht="45" hidden="1" x14ac:dyDescent="0.25">
      <c r="A43" s="46" t="s">
        <v>63</v>
      </c>
      <c r="B43" s="21" t="s">
        <v>64</v>
      </c>
      <c r="C43" s="23"/>
      <c r="D43" s="23"/>
      <c r="E43" s="30" t="e">
        <f t="shared" si="1"/>
        <v>#DIV/0!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25776234.350000001</v>
      </c>
      <c r="D44" s="23">
        <v>25776234.350000001</v>
      </c>
      <c r="E44" s="30">
        <f t="shared" si="1"/>
        <v>1</v>
      </c>
      <c r="F44" s="21"/>
      <c r="G44" s="1"/>
    </row>
    <row r="45" spans="1:9" ht="24.75" customHeight="1" x14ac:dyDescent="0.25">
      <c r="A45" s="46" t="s">
        <v>91</v>
      </c>
      <c r="B45" s="21" t="s">
        <v>92</v>
      </c>
      <c r="C45" s="23">
        <v>1409400</v>
      </c>
      <c r="D45" s="23">
        <v>1409400</v>
      </c>
      <c r="E45" s="30">
        <f t="shared" si="1"/>
        <v>1</v>
      </c>
      <c r="F45" s="21"/>
      <c r="G45" s="1"/>
    </row>
    <row r="46" spans="1:9" s="40" customFormat="1" ht="14.25" x14ac:dyDescent="0.2">
      <c r="A46" s="72" t="s">
        <v>67</v>
      </c>
      <c r="B46" s="73"/>
      <c r="C46" s="17">
        <f>SUM(C35:C45)</f>
        <v>46422434.350000001</v>
      </c>
      <c r="D46" s="17">
        <f>SUM(D35:D45)</f>
        <v>44473957.040000007</v>
      </c>
      <c r="E46" s="29">
        <f>D46/C46</f>
        <v>0.95802724830607688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74" t="s">
        <v>68</v>
      </c>
      <c r="B48" s="75"/>
      <c r="C48" s="76"/>
      <c r="D48" s="17">
        <f>D8+D30-D46</f>
        <v>2622225.6199999973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t="12.75" hidden="1" customHeight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77" t="s">
        <v>71</v>
      </c>
      <c r="D52" s="77"/>
    </row>
    <row r="53" spans="1:4" ht="8.25" hidden="1" customHeight="1" x14ac:dyDescent="0.2"/>
    <row r="54" spans="1:4" ht="12.75" hidden="1" customHeight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77" t="s">
        <v>71</v>
      </c>
      <c r="D55" s="77"/>
    </row>
    <row r="57" spans="1:4" x14ac:dyDescent="0.2">
      <c r="A57" s="2" t="s">
        <v>69</v>
      </c>
      <c r="C57" s="50" t="s">
        <v>70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73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1:F1"/>
    <mergeCell ref="A8:C8"/>
    <mergeCell ref="A10:F10"/>
    <mergeCell ref="A11:A12"/>
    <mergeCell ref="B11:B12"/>
    <mergeCell ref="C11:E11"/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</mergeCells>
  <pageMargins left="0.74803149606299213" right="0.74803149606299213" top="0.98425196850393704" bottom="0.98425196850393704" header="0.51181102362204722" footer="0.51181102362204722"/>
  <pageSetup paperSize="9" scale="79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12884-04B4-4959-9B21-7430D8422ACB}">
  <sheetPr>
    <pageSetUpPr fitToPage="1"/>
  </sheetPr>
  <dimension ref="A1:I70"/>
  <sheetViews>
    <sheetView topLeftCell="A16" zoomScaleNormal="100" workbookViewId="0">
      <selection activeCell="D48" sqref="D48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84" t="s">
        <v>101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4" t="s">
        <v>7</v>
      </c>
      <c r="B8" s="75"/>
      <c r="C8" s="76"/>
      <c r="D8" s="6">
        <v>2622225.62</v>
      </c>
      <c r="E8" s="1"/>
      <c r="F8" s="1"/>
      <c r="G8" s="1"/>
    </row>
    <row r="9" spans="1:8" ht="15" x14ac:dyDescent="0.25">
      <c r="A9" s="58"/>
      <c r="B9" s="58"/>
      <c r="C9" s="58"/>
      <c r="D9" s="8"/>
      <c r="E9" s="1"/>
      <c r="F9" s="1"/>
      <c r="G9" s="1"/>
    </row>
    <row r="10" spans="1:8" ht="15" x14ac:dyDescent="0.25">
      <c r="A10" s="85" t="s">
        <v>8</v>
      </c>
      <c r="B10" s="86"/>
      <c r="C10" s="86"/>
      <c r="D10" s="86"/>
      <c r="E10" s="86"/>
      <c r="F10" s="86"/>
      <c r="G10" s="1"/>
    </row>
    <row r="11" spans="1:8" ht="15" hidden="1" customHeight="1" x14ac:dyDescent="0.25">
      <c r="A11" s="81" t="s">
        <v>9</v>
      </c>
      <c r="B11" s="81" t="s">
        <v>10</v>
      </c>
      <c r="C11" s="83" t="s">
        <v>6</v>
      </c>
      <c r="D11" s="83"/>
      <c r="E11" s="83"/>
      <c r="F11" s="10"/>
      <c r="G11" s="4"/>
    </row>
    <row r="12" spans="1:8" s="14" customFormat="1" ht="82.5" customHeight="1" x14ac:dyDescent="0.25">
      <c r="A12" s="82"/>
      <c r="B12" s="82"/>
      <c r="C12" s="59" t="s">
        <v>11</v>
      </c>
      <c r="D12" s="59" t="s">
        <v>12</v>
      </c>
      <c r="E12" s="59" t="s">
        <v>13</v>
      </c>
      <c r="F12" s="59" t="s">
        <v>14</v>
      </c>
      <c r="G12" s="13"/>
    </row>
    <row r="13" spans="1:8" ht="29.25" x14ac:dyDescent="0.25">
      <c r="A13" s="15" t="s">
        <v>15</v>
      </c>
      <c r="B13" s="16" t="s">
        <v>16</v>
      </c>
      <c r="C13" s="17">
        <f>SUM(C14:C16)</f>
        <v>1999300</v>
      </c>
      <c r="D13" s="17">
        <f>SUM(D14:D17)</f>
        <v>458082.97</v>
      </c>
      <c r="E13" s="18">
        <f t="shared" ref="E13:E22" si="0">D13/C13</f>
        <v>0.22912167758715549</v>
      </c>
      <c r="F13" s="19"/>
      <c r="G13" s="1"/>
    </row>
    <row r="14" spans="1:8" ht="72.75" customHeight="1" x14ac:dyDescent="0.25">
      <c r="A14" s="20" t="s">
        <v>17</v>
      </c>
      <c r="B14" s="21" t="s">
        <v>18</v>
      </c>
      <c r="C14" s="22">
        <v>918000</v>
      </c>
      <c r="D14" s="23">
        <v>205579.46</v>
      </c>
      <c r="E14" s="24">
        <f t="shared" si="0"/>
        <v>0.22394276688453157</v>
      </c>
      <c r="F14" s="25"/>
      <c r="G14" s="1"/>
    </row>
    <row r="15" spans="1:8" ht="81" customHeight="1" x14ac:dyDescent="0.25">
      <c r="A15" s="20" t="s">
        <v>19</v>
      </c>
      <c r="B15" s="21" t="s">
        <v>20</v>
      </c>
      <c r="C15" s="22">
        <v>5200</v>
      </c>
      <c r="D15" s="23">
        <v>1441.85</v>
      </c>
      <c r="E15" s="24">
        <f t="shared" si="0"/>
        <v>0.27727884615384613</v>
      </c>
      <c r="F15" s="25"/>
      <c r="G15" s="1"/>
    </row>
    <row r="16" spans="1:8" ht="69" customHeight="1" x14ac:dyDescent="0.25">
      <c r="A16" s="20" t="s">
        <v>21</v>
      </c>
      <c r="B16" s="21" t="s">
        <v>22</v>
      </c>
      <c r="C16" s="22">
        <v>1076100</v>
      </c>
      <c r="D16" s="23">
        <v>287776.74</v>
      </c>
      <c r="E16" s="24">
        <f t="shared" si="0"/>
        <v>0.26742564817396153</v>
      </c>
      <c r="F16" s="25"/>
      <c r="G16" s="1"/>
      <c r="H16" s="26"/>
    </row>
    <row r="17" spans="1:8" ht="64.5" customHeight="1" x14ac:dyDescent="0.25">
      <c r="A17" s="20" t="s">
        <v>23</v>
      </c>
      <c r="B17" s="21" t="s">
        <v>24</v>
      </c>
      <c r="C17" s="22"/>
      <c r="D17" s="27">
        <v>-36715.08</v>
      </c>
      <c r="E17" s="24"/>
      <c r="F17" s="25"/>
      <c r="G17" s="1"/>
      <c r="H17" s="26"/>
    </row>
    <row r="18" spans="1:8" ht="36" customHeight="1" x14ac:dyDescent="0.25">
      <c r="A18" s="15" t="s">
        <v>25</v>
      </c>
      <c r="B18" s="16" t="s">
        <v>26</v>
      </c>
      <c r="C18" s="17">
        <f>C19+C20+C22+C21</f>
        <v>8386100</v>
      </c>
      <c r="D18" s="28">
        <f>D19+D20+D22+D21</f>
        <v>2547282.3400000003</v>
      </c>
      <c r="E18" s="29">
        <f t="shared" si="0"/>
        <v>0.30375053242866173</v>
      </c>
      <c r="F18" s="19"/>
      <c r="G18" s="1"/>
    </row>
    <row r="19" spans="1:8" ht="75" customHeight="1" x14ac:dyDescent="0.25">
      <c r="A19" s="20" t="s">
        <v>27</v>
      </c>
      <c r="B19" s="21" t="s">
        <v>28</v>
      </c>
      <c r="C19" s="23">
        <v>5174100</v>
      </c>
      <c r="D19" s="23">
        <v>1667588.27</v>
      </c>
      <c r="E19" s="30">
        <f t="shared" si="0"/>
        <v>0.3222953305888947</v>
      </c>
      <c r="F19" s="25"/>
      <c r="G19" s="1"/>
    </row>
    <row r="20" spans="1:8" ht="105" hidden="1" customHeight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99</v>
      </c>
      <c r="B21" s="21" t="s">
        <v>32</v>
      </c>
      <c r="C21" s="23">
        <v>2660000</v>
      </c>
      <c r="D21" s="23">
        <v>719144.18</v>
      </c>
      <c r="E21" s="30">
        <f t="shared" si="0"/>
        <v>0.27035495488721806</v>
      </c>
      <c r="F21" s="31"/>
      <c r="G21" s="1"/>
    </row>
    <row r="22" spans="1:8" ht="59.25" customHeight="1" x14ac:dyDescent="0.25">
      <c r="A22" s="20" t="s">
        <v>100</v>
      </c>
      <c r="B22" s="21" t="s">
        <v>34</v>
      </c>
      <c r="C22" s="23">
        <v>552000</v>
      </c>
      <c r="D22" s="23">
        <v>160549.89000000001</v>
      </c>
      <c r="E22" s="30">
        <f t="shared" si="0"/>
        <v>0.29085125000000001</v>
      </c>
      <c r="F22" s="31"/>
      <c r="G22" s="1"/>
    </row>
    <row r="23" spans="1:8" ht="15" x14ac:dyDescent="0.25">
      <c r="A23" s="15" t="s">
        <v>87</v>
      </c>
      <c r="B23" s="16" t="s">
        <v>88</v>
      </c>
      <c r="C23" s="17">
        <f>SUM(C24:C29)</f>
        <v>59000000</v>
      </c>
      <c r="D23" s="17">
        <f>SUM(D24:D29)</f>
        <v>18000000</v>
      </c>
      <c r="E23" s="29"/>
      <c r="F23" s="19"/>
      <c r="G23" s="1"/>
    </row>
    <row r="24" spans="1:8" ht="120" hidden="1" customHeight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customHeight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60" x14ac:dyDescent="0.25">
      <c r="A26" s="32" t="s">
        <v>41</v>
      </c>
      <c r="B26" s="21" t="s">
        <v>42</v>
      </c>
      <c r="C26" s="23">
        <v>59000000</v>
      </c>
      <c r="D26" s="23">
        <v>18000000</v>
      </c>
      <c r="E26" s="30"/>
      <c r="F26" s="11"/>
      <c r="G26" s="1"/>
    </row>
    <row r="27" spans="1:8" ht="30" hidden="1" x14ac:dyDescent="0.25">
      <c r="A27" s="35" t="s">
        <v>89</v>
      </c>
      <c r="B27" s="36" t="s">
        <v>90</v>
      </c>
      <c r="C27" s="23"/>
      <c r="D27" s="23"/>
      <c r="E27" s="30"/>
      <c r="F27" s="11"/>
      <c r="G27" s="1"/>
    </row>
    <row r="28" spans="1:8" ht="15" hidden="1" customHeight="1" x14ac:dyDescent="0.25">
      <c r="A28" s="37"/>
      <c r="B28" s="11"/>
      <c r="C28" s="23"/>
      <c r="D28" s="23"/>
      <c r="E28" s="30"/>
      <c r="F28" s="11"/>
      <c r="G28" s="1"/>
    </row>
    <row r="29" spans="1:8" ht="15" hidden="1" customHeight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78" t="s">
        <v>45</v>
      </c>
      <c r="B30" s="76"/>
      <c r="C30" s="17">
        <f>C13+C18+C23</f>
        <v>69385400</v>
      </c>
      <c r="D30" s="17">
        <f>D13+D18+D23</f>
        <v>21005365.310000002</v>
      </c>
      <c r="E30" s="29">
        <f>D30/C30</f>
        <v>0.30273465757926021</v>
      </c>
      <c r="F30" s="38"/>
      <c r="G30" s="39"/>
    </row>
    <row r="31" spans="1:8" ht="230.25" hidden="1" customHeight="1" x14ac:dyDescent="0.25">
      <c r="A31" s="1"/>
      <c r="B31" s="1"/>
      <c r="C31" s="1"/>
      <c r="D31" s="1"/>
      <c r="E31" s="1"/>
      <c r="F31" s="1"/>
      <c r="G31" s="1"/>
    </row>
    <row r="32" spans="1:8" ht="54.75" customHeight="1" x14ac:dyDescent="0.25">
      <c r="A32" s="85" t="s">
        <v>46</v>
      </c>
      <c r="B32" s="86"/>
      <c r="C32" s="86"/>
      <c r="D32" s="86"/>
      <c r="E32" s="86"/>
      <c r="F32" s="86"/>
      <c r="G32" s="1"/>
    </row>
    <row r="33" spans="1:9" ht="15" hidden="1" customHeight="1" x14ac:dyDescent="0.25">
      <c r="A33" s="81" t="s">
        <v>47</v>
      </c>
      <c r="B33" s="81" t="s">
        <v>10</v>
      </c>
      <c r="C33" s="83" t="s">
        <v>6</v>
      </c>
      <c r="D33" s="83"/>
      <c r="E33" s="83"/>
      <c r="F33" s="11"/>
      <c r="G33" s="4"/>
    </row>
    <row r="34" spans="1:9" ht="99.75" customHeight="1" x14ac:dyDescent="0.25">
      <c r="A34" s="82"/>
      <c r="B34" s="82"/>
      <c r="C34" s="41" t="s">
        <v>11</v>
      </c>
      <c r="D34" s="41" t="s">
        <v>12</v>
      </c>
      <c r="E34" s="59" t="s">
        <v>13</v>
      </c>
      <c r="F34" s="59" t="s">
        <v>48</v>
      </c>
      <c r="G34" s="1"/>
    </row>
    <row r="35" spans="1:9" ht="90" hidden="1" customHeight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63.75" customHeight="1" x14ac:dyDescent="0.25">
      <c r="A36" s="55" t="s">
        <v>85</v>
      </c>
      <c r="B36" s="43" t="s">
        <v>86</v>
      </c>
      <c r="C36" s="33">
        <v>309000</v>
      </c>
      <c r="D36" s="33">
        <v>0</v>
      </c>
      <c r="E36" s="30">
        <f>D36/C36</f>
        <v>0</v>
      </c>
      <c r="F36" s="44"/>
      <c r="G36" s="1"/>
    </row>
    <row r="37" spans="1:9" ht="30" x14ac:dyDescent="0.25">
      <c r="A37" s="45" t="s">
        <v>84</v>
      </c>
      <c r="B37" s="21" t="s">
        <v>53</v>
      </c>
      <c r="C37" s="23">
        <v>9179300</v>
      </c>
      <c r="D37" s="23">
        <v>1964004.03</v>
      </c>
      <c r="E37" s="30">
        <f>D37/C37</f>
        <v>0.21396010915865044</v>
      </c>
      <c r="F37" s="25"/>
      <c r="G37" s="1"/>
    </row>
    <row r="38" spans="1:9" ht="30" hidden="1" customHeight="1" x14ac:dyDescent="0.25">
      <c r="A38" s="46" t="s">
        <v>54</v>
      </c>
      <c r="B38" s="21" t="s">
        <v>55</v>
      </c>
      <c r="C38" s="23"/>
      <c r="D38" s="23"/>
      <c r="E38" s="30" t="e">
        <f t="shared" ref="E38:E44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35.25" customHeight="1" x14ac:dyDescent="0.25">
      <c r="A40" s="46" t="s">
        <v>57</v>
      </c>
      <c r="B40" s="21" t="s">
        <v>58</v>
      </c>
      <c r="C40" s="23">
        <v>162000</v>
      </c>
      <c r="D40" s="23">
        <v>98617</v>
      </c>
      <c r="E40" s="30">
        <f t="shared" si="1"/>
        <v>0.60874691358024691</v>
      </c>
      <c r="F40" s="25"/>
      <c r="G40" s="1"/>
      <c r="I40" s="26"/>
    </row>
    <row r="41" spans="1:9" ht="29.25" customHeight="1" x14ac:dyDescent="0.25">
      <c r="A41" s="46" t="s">
        <v>59</v>
      </c>
      <c r="B41" s="21" t="s">
        <v>60</v>
      </c>
      <c r="C41" s="23">
        <v>324000</v>
      </c>
      <c r="D41" s="23">
        <v>57471.92</v>
      </c>
      <c r="E41" s="30">
        <f t="shared" si="1"/>
        <v>0.17738246913580247</v>
      </c>
      <c r="F41" s="25"/>
      <c r="G41" s="1"/>
    </row>
    <row r="42" spans="1:9" ht="60" hidden="1" x14ac:dyDescent="0.25">
      <c r="A42" s="46" t="s">
        <v>61</v>
      </c>
      <c r="B42" s="21" t="s">
        <v>62</v>
      </c>
      <c r="C42" s="23"/>
      <c r="D42" s="23"/>
      <c r="E42" s="30" t="e">
        <f t="shared" si="1"/>
        <v>#DIV/0!</v>
      </c>
      <c r="F42" s="25"/>
      <c r="G42" s="1"/>
    </row>
    <row r="43" spans="1:9" ht="45" x14ac:dyDescent="0.25">
      <c r="A43" s="46" t="s">
        <v>63</v>
      </c>
      <c r="B43" s="21" t="s">
        <v>64</v>
      </c>
      <c r="C43" s="23">
        <v>286000</v>
      </c>
      <c r="D43" s="23">
        <v>0</v>
      </c>
      <c r="E43" s="30">
        <f t="shared" si="1"/>
        <v>0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67872400</v>
      </c>
      <c r="D44" s="23">
        <v>19953931.289999999</v>
      </c>
      <c r="E44" s="30">
        <f t="shared" si="1"/>
        <v>0.29399183305732518</v>
      </c>
      <c r="F44" s="21"/>
      <c r="G44" s="1"/>
    </row>
    <row r="45" spans="1:9" ht="24.75" hidden="1" customHeight="1" x14ac:dyDescent="0.25">
      <c r="A45" s="46" t="s">
        <v>91</v>
      </c>
      <c r="B45" s="21" t="s">
        <v>92</v>
      </c>
      <c r="C45" s="23"/>
      <c r="D45" s="23"/>
      <c r="E45" s="30"/>
      <c r="F45" s="21"/>
      <c r="G45" s="1"/>
    </row>
    <row r="46" spans="1:9" s="40" customFormat="1" ht="14.25" x14ac:dyDescent="0.2">
      <c r="A46" s="72" t="s">
        <v>67</v>
      </c>
      <c r="B46" s="73"/>
      <c r="C46" s="17">
        <f>SUM(C35:C45)</f>
        <v>78132700</v>
      </c>
      <c r="D46" s="17">
        <f>SUM(D35:D45)</f>
        <v>22074024.239999998</v>
      </c>
      <c r="E46" s="29">
        <f>D46/C46</f>
        <v>0.28251966513380439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74" t="s">
        <v>68</v>
      </c>
      <c r="B48" s="75"/>
      <c r="C48" s="76"/>
      <c r="D48" s="17">
        <f>D8+D30-D46</f>
        <v>1553566.6900000051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t="12.75" hidden="1" customHeight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77" t="s">
        <v>71</v>
      </c>
      <c r="D52" s="77"/>
    </row>
    <row r="53" spans="1:4" ht="8.25" hidden="1" customHeight="1" x14ac:dyDescent="0.2"/>
    <row r="54" spans="1:4" ht="12.75" hidden="1" customHeight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77" t="s">
        <v>71</v>
      </c>
      <c r="D55" s="77"/>
    </row>
    <row r="57" spans="1:4" x14ac:dyDescent="0.2">
      <c r="A57" s="2" t="s">
        <v>69</v>
      </c>
      <c r="C57" s="50" t="s">
        <v>70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98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7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2D0A7-9F06-49C1-91E4-961B917FD773}">
  <sheetPr>
    <tabColor rgb="FFFF0000"/>
    <pageSetUpPr fitToPage="1"/>
  </sheetPr>
  <dimension ref="A1:I75"/>
  <sheetViews>
    <sheetView tabSelected="1" topLeftCell="A49" zoomScaleNormal="100" workbookViewId="0">
      <selection activeCell="D85" sqref="D84:D85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84" t="s">
        <v>102</v>
      </c>
      <c r="B1" s="84"/>
      <c r="C1" s="84"/>
      <c r="D1" s="84"/>
      <c r="E1" s="84"/>
      <c r="F1" s="84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74" t="s">
        <v>7</v>
      </c>
      <c r="B8" s="75"/>
      <c r="C8" s="76"/>
      <c r="D8" s="6">
        <v>2622225.62</v>
      </c>
      <c r="E8" s="1"/>
      <c r="F8" s="1"/>
      <c r="G8" s="1"/>
    </row>
    <row r="9" spans="1:8" ht="15" x14ac:dyDescent="0.25">
      <c r="A9" s="60"/>
      <c r="B9" s="60"/>
      <c r="C9" s="60"/>
      <c r="D9" s="8"/>
      <c r="E9" s="1"/>
      <c r="F9" s="1"/>
      <c r="G9" s="1"/>
    </row>
    <row r="10" spans="1:8" ht="15" x14ac:dyDescent="0.25">
      <c r="A10" s="85" t="s">
        <v>8</v>
      </c>
      <c r="B10" s="86"/>
      <c r="C10" s="86"/>
      <c r="D10" s="86"/>
      <c r="E10" s="86"/>
      <c r="F10" s="86"/>
      <c r="G10" s="1"/>
    </row>
    <row r="11" spans="1:8" ht="15" hidden="1" customHeight="1" x14ac:dyDescent="0.25">
      <c r="A11" s="81" t="s">
        <v>9</v>
      </c>
      <c r="B11" s="81" t="s">
        <v>10</v>
      </c>
      <c r="C11" s="83" t="s">
        <v>6</v>
      </c>
      <c r="D11" s="83"/>
      <c r="E11" s="83"/>
      <c r="F11" s="10"/>
      <c r="G11" s="4"/>
    </row>
    <row r="12" spans="1:8" s="14" customFormat="1" ht="82.5" customHeight="1" x14ac:dyDescent="0.25">
      <c r="A12" s="82"/>
      <c r="B12" s="82"/>
      <c r="C12" s="61" t="s">
        <v>11</v>
      </c>
      <c r="D12" s="61" t="s">
        <v>12</v>
      </c>
      <c r="E12" s="61" t="s">
        <v>13</v>
      </c>
      <c r="F12" s="61" t="s">
        <v>116</v>
      </c>
      <c r="G12" s="13"/>
    </row>
    <row r="13" spans="1:8" ht="29.25" x14ac:dyDescent="0.25">
      <c r="A13" s="15" t="s">
        <v>15</v>
      </c>
      <c r="B13" s="16" t="s">
        <v>16</v>
      </c>
      <c r="C13" s="17">
        <f>SUM(C14:C16)</f>
        <v>1999300</v>
      </c>
      <c r="D13" s="17">
        <f>SUM(D14:D17)</f>
        <v>961110.78</v>
      </c>
      <c r="E13" s="18">
        <f t="shared" ref="E13:E31" si="0">D13/C13</f>
        <v>0.48072364327514633</v>
      </c>
      <c r="F13" s="19"/>
      <c r="G13" s="1"/>
    </row>
    <row r="14" spans="1:8" ht="72.75" customHeight="1" x14ac:dyDescent="0.25">
      <c r="A14" s="20" t="s">
        <v>17</v>
      </c>
      <c r="B14" s="21" t="s">
        <v>18</v>
      </c>
      <c r="C14" s="67">
        <v>918000</v>
      </c>
      <c r="D14" s="23">
        <v>434619.43</v>
      </c>
      <c r="E14" s="24">
        <f t="shared" si="0"/>
        <v>0.47344164488017426</v>
      </c>
      <c r="F14" s="25"/>
      <c r="G14" s="1"/>
    </row>
    <row r="15" spans="1:8" ht="81" customHeight="1" x14ac:dyDescent="0.25">
      <c r="A15" s="20" t="s">
        <v>19</v>
      </c>
      <c r="B15" s="21" t="s">
        <v>20</v>
      </c>
      <c r="C15" s="67">
        <v>5200</v>
      </c>
      <c r="D15" s="23">
        <v>3273.99</v>
      </c>
      <c r="E15" s="24">
        <f t="shared" si="0"/>
        <v>0.62961346153846154</v>
      </c>
      <c r="F15" s="25"/>
      <c r="G15" s="1"/>
    </row>
    <row r="16" spans="1:8" ht="69" customHeight="1" x14ac:dyDescent="0.25">
      <c r="A16" s="20" t="s">
        <v>21</v>
      </c>
      <c r="B16" s="21" t="s">
        <v>22</v>
      </c>
      <c r="C16" s="67">
        <v>1076100</v>
      </c>
      <c r="D16" s="23">
        <v>604342.05000000005</v>
      </c>
      <c r="E16" s="24">
        <f t="shared" si="0"/>
        <v>0.5616039866183441</v>
      </c>
      <c r="F16" s="25"/>
      <c r="G16" s="1"/>
      <c r="H16" s="26"/>
    </row>
    <row r="17" spans="1:8" ht="64.5" customHeight="1" x14ac:dyDescent="0.25">
      <c r="A17" s="20" t="s">
        <v>23</v>
      </c>
      <c r="B17" s="21" t="s">
        <v>24</v>
      </c>
      <c r="C17" s="67"/>
      <c r="D17" s="27">
        <v>-81124.69</v>
      </c>
      <c r="E17" s="24"/>
      <c r="F17" s="25"/>
      <c r="G17" s="1"/>
      <c r="H17" s="26"/>
    </row>
    <row r="18" spans="1:8" s="40" customFormat="1" ht="26.25" customHeight="1" x14ac:dyDescent="0.25">
      <c r="A18" s="15" t="s">
        <v>104</v>
      </c>
      <c r="B18" s="62" t="s">
        <v>103</v>
      </c>
      <c r="C18" s="68">
        <f>C19+C20</f>
        <v>7286000</v>
      </c>
      <c r="D18" s="68">
        <f>D19+D20</f>
        <v>865335.89</v>
      </c>
      <c r="E18" s="24">
        <f t="shared" si="0"/>
        <v>0.11876693521822673</v>
      </c>
      <c r="F18" s="65"/>
      <c r="G18" s="39"/>
      <c r="H18" s="66"/>
    </row>
    <row r="19" spans="1:8" ht="40.5" customHeight="1" x14ac:dyDescent="0.25">
      <c r="A19" s="20" t="s">
        <v>106</v>
      </c>
      <c r="B19" s="63" t="s">
        <v>105</v>
      </c>
      <c r="C19" s="69">
        <v>3986000</v>
      </c>
      <c r="D19" s="69">
        <v>452923.87</v>
      </c>
      <c r="E19" s="24">
        <f t="shared" si="0"/>
        <v>0.113628667837431</v>
      </c>
      <c r="F19" s="25"/>
      <c r="G19" s="1"/>
      <c r="H19" s="26"/>
    </row>
    <row r="20" spans="1:8" ht="36.75" customHeight="1" x14ac:dyDescent="0.25">
      <c r="A20" s="20" t="s">
        <v>108</v>
      </c>
      <c r="B20" s="63" t="s">
        <v>107</v>
      </c>
      <c r="C20" s="69">
        <v>3300000</v>
      </c>
      <c r="D20" s="69">
        <v>412412.02</v>
      </c>
      <c r="E20" s="24">
        <f t="shared" si="0"/>
        <v>0.1249733393939394</v>
      </c>
      <c r="F20" s="25"/>
      <c r="G20" s="1"/>
      <c r="H20" s="26"/>
    </row>
    <row r="21" spans="1:8" ht="36" customHeight="1" x14ac:dyDescent="0.25">
      <c r="A21" s="15" t="s">
        <v>25</v>
      </c>
      <c r="B21" s="16" t="s">
        <v>26</v>
      </c>
      <c r="C21" s="17">
        <f>C22+C23+C25+C24</f>
        <v>8386100</v>
      </c>
      <c r="D21" s="28">
        <f>D22+D23+D25+D24</f>
        <v>5443545.8600000003</v>
      </c>
      <c r="E21" s="29">
        <f t="shared" si="0"/>
        <v>0.64911530508818172</v>
      </c>
      <c r="F21" s="19"/>
      <c r="G21" s="1"/>
    </row>
    <row r="22" spans="1:8" ht="75" customHeight="1" x14ac:dyDescent="0.25">
      <c r="A22" s="20" t="s">
        <v>27</v>
      </c>
      <c r="B22" s="21" t="s">
        <v>28</v>
      </c>
      <c r="C22" s="23">
        <v>5174100</v>
      </c>
      <c r="D22" s="23">
        <v>3789320.46</v>
      </c>
      <c r="E22" s="30">
        <f t="shared" si="0"/>
        <v>0.73236320519510634</v>
      </c>
      <c r="F22" s="25"/>
      <c r="G22" s="1"/>
    </row>
    <row r="23" spans="1:8" ht="105" hidden="1" customHeight="1" x14ac:dyDescent="0.25">
      <c r="A23" s="20" t="s">
        <v>29</v>
      </c>
      <c r="B23" s="21" t="s">
        <v>30</v>
      </c>
      <c r="C23" s="23"/>
      <c r="D23" s="23"/>
      <c r="E23" s="30"/>
      <c r="F23" s="25"/>
      <c r="G23" s="1"/>
    </row>
    <row r="24" spans="1:8" ht="30" x14ac:dyDescent="0.25">
      <c r="A24" s="20" t="s">
        <v>99</v>
      </c>
      <c r="B24" s="21" t="s">
        <v>32</v>
      </c>
      <c r="C24" s="23">
        <v>2660000</v>
      </c>
      <c r="D24" s="23">
        <v>1312312.28</v>
      </c>
      <c r="E24" s="30">
        <f t="shared" si="0"/>
        <v>0.49335048120300751</v>
      </c>
      <c r="F24" s="31"/>
      <c r="G24" s="1"/>
    </row>
    <row r="25" spans="1:8" ht="59.25" customHeight="1" x14ac:dyDescent="0.25">
      <c r="A25" s="20" t="s">
        <v>100</v>
      </c>
      <c r="B25" s="21" t="s">
        <v>34</v>
      </c>
      <c r="C25" s="23">
        <v>552000</v>
      </c>
      <c r="D25" s="23">
        <v>341913.12</v>
      </c>
      <c r="E25" s="30">
        <f t="shared" si="0"/>
        <v>0.61940782608695655</v>
      </c>
      <c r="F25" s="31"/>
      <c r="G25" s="1"/>
    </row>
    <row r="26" spans="1:8" s="40" customFormat="1" ht="19.5" customHeight="1" x14ac:dyDescent="0.25">
      <c r="A26" s="15" t="s">
        <v>112</v>
      </c>
      <c r="B26" s="62" t="s">
        <v>113</v>
      </c>
      <c r="C26" s="17">
        <f>C27</f>
        <v>461300</v>
      </c>
      <c r="D26" s="17">
        <f>D27</f>
        <v>1582218.32</v>
      </c>
      <c r="E26" s="30">
        <f t="shared" si="0"/>
        <v>3.4299118144374594</v>
      </c>
      <c r="F26" s="19"/>
      <c r="G26" s="39"/>
    </row>
    <row r="27" spans="1:8" ht="70.5" customHeight="1" x14ac:dyDescent="0.25">
      <c r="A27" s="20" t="s">
        <v>115</v>
      </c>
      <c r="B27" s="63" t="s">
        <v>114</v>
      </c>
      <c r="C27" s="23">
        <v>461300</v>
      </c>
      <c r="D27" s="23">
        <v>1582218.32</v>
      </c>
      <c r="E27" s="30">
        <f t="shared" si="0"/>
        <v>3.4299118144374594</v>
      </c>
      <c r="F27" s="31"/>
      <c r="G27" s="1"/>
    </row>
    <row r="28" spans="1:8" ht="39" x14ac:dyDescent="0.25">
      <c r="A28" s="15" t="s">
        <v>87</v>
      </c>
      <c r="B28" s="64" t="s">
        <v>109</v>
      </c>
      <c r="C28" s="17">
        <f>SUM(C29:C34)</f>
        <v>60000000</v>
      </c>
      <c r="D28" s="17">
        <f>SUM(D29:D34)</f>
        <v>45301567.07</v>
      </c>
      <c r="E28" s="30">
        <f t="shared" si="0"/>
        <v>0.75502611783333329</v>
      </c>
      <c r="F28" s="19"/>
      <c r="G28" s="1"/>
    </row>
    <row r="29" spans="1:8" ht="120" hidden="1" customHeight="1" x14ac:dyDescent="0.25">
      <c r="A29" s="20" t="s">
        <v>37</v>
      </c>
      <c r="B29" s="62" t="s">
        <v>110</v>
      </c>
      <c r="C29" s="23"/>
      <c r="D29" s="23"/>
      <c r="E29" s="30" t="e">
        <f t="shared" si="0"/>
        <v>#DIV/0!</v>
      </c>
      <c r="F29" s="31"/>
      <c r="G29" s="1"/>
    </row>
    <row r="30" spans="1:8" ht="90" hidden="1" customHeight="1" x14ac:dyDescent="0.25">
      <c r="A30" s="32" t="s">
        <v>39</v>
      </c>
      <c r="B30" s="63" t="s">
        <v>111</v>
      </c>
      <c r="C30" s="70"/>
      <c r="D30" s="33"/>
      <c r="E30" s="30" t="e">
        <f t="shared" si="0"/>
        <v>#DIV/0!</v>
      </c>
      <c r="F30" s="31"/>
      <c r="G30" s="1"/>
    </row>
    <row r="31" spans="1:8" ht="60" x14ac:dyDescent="0.25">
      <c r="A31" s="32" t="s">
        <v>41</v>
      </c>
      <c r="B31" s="21" t="s">
        <v>42</v>
      </c>
      <c r="C31" s="23">
        <v>60000000</v>
      </c>
      <c r="D31" s="23">
        <v>45301567.07</v>
      </c>
      <c r="E31" s="30">
        <f t="shared" si="0"/>
        <v>0.75502611783333329</v>
      </c>
      <c r="F31" s="11"/>
      <c r="G31" s="1"/>
    </row>
    <row r="32" spans="1:8" ht="30" hidden="1" x14ac:dyDescent="0.25">
      <c r="A32" s="35" t="s">
        <v>89</v>
      </c>
      <c r="B32" s="36" t="s">
        <v>90</v>
      </c>
      <c r="C32" s="23"/>
      <c r="D32" s="23"/>
      <c r="E32" s="30"/>
      <c r="F32" s="11"/>
      <c r="G32" s="1"/>
    </row>
    <row r="33" spans="1:9" ht="15" hidden="1" customHeight="1" x14ac:dyDescent="0.25">
      <c r="A33" s="37"/>
      <c r="B33" s="11"/>
      <c r="C33" s="23"/>
      <c r="D33" s="23"/>
      <c r="E33" s="30"/>
      <c r="F33" s="11"/>
      <c r="G33" s="1"/>
    </row>
    <row r="34" spans="1:9" ht="15" hidden="1" customHeight="1" x14ac:dyDescent="0.25">
      <c r="A34" s="37"/>
      <c r="B34" s="11"/>
      <c r="C34" s="23"/>
      <c r="D34" s="23"/>
      <c r="E34" s="30"/>
      <c r="F34" s="11"/>
      <c r="G34" s="1"/>
    </row>
    <row r="35" spans="1:9" s="40" customFormat="1" ht="14.25" x14ac:dyDescent="0.2">
      <c r="A35" s="78" t="s">
        <v>45</v>
      </c>
      <c r="B35" s="76"/>
      <c r="C35" s="17">
        <f>C13+C21+C28+C18+C26</f>
        <v>78132700</v>
      </c>
      <c r="D35" s="17">
        <f>D13+D21+D28+D18+D26</f>
        <v>54153777.920000002</v>
      </c>
      <c r="E35" s="29">
        <f>D35/C35</f>
        <v>0.69310004543552195</v>
      </c>
      <c r="F35" s="38"/>
      <c r="G35" s="39"/>
    </row>
    <row r="36" spans="1:9" ht="230.25" hidden="1" customHeight="1" x14ac:dyDescent="0.25">
      <c r="A36" s="1"/>
      <c r="B36" s="1"/>
      <c r="C36" s="1"/>
      <c r="D36" s="1"/>
      <c r="E36" s="1"/>
      <c r="F36" s="1"/>
      <c r="G36" s="1"/>
    </row>
    <row r="37" spans="1:9" ht="54.75" customHeight="1" x14ac:dyDescent="0.25">
      <c r="A37" s="85" t="s">
        <v>46</v>
      </c>
      <c r="B37" s="86"/>
      <c r="C37" s="86"/>
      <c r="D37" s="86"/>
      <c r="E37" s="86"/>
      <c r="F37" s="86"/>
      <c r="G37" s="1"/>
    </row>
    <row r="38" spans="1:9" ht="15" hidden="1" customHeight="1" x14ac:dyDescent="0.25">
      <c r="A38" s="81" t="s">
        <v>47</v>
      </c>
      <c r="B38" s="81" t="s">
        <v>10</v>
      </c>
      <c r="C38" s="83" t="s">
        <v>6</v>
      </c>
      <c r="D38" s="83"/>
      <c r="E38" s="83"/>
      <c r="F38" s="11"/>
      <c r="G38" s="4"/>
    </row>
    <row r="39" spans="1:9" ht="99.75" customHeight="1" x14ac:dyDescent="0.25">
      <c r="A39" s="82"/>
      <c r="B39" s="82"/>
      <c r="C39" s="41" t="s">
        <v>11</v>
      </c>
      <c r="D39" s="41" t="s">
        <v>12</v>
      </c>
      <c r="E39" s="61" t="s">
        <v>13</v>
      </c>
      <c r="F39" s="61" t="s">
        <v>117</v>
      </c>
      <c r="G39" s="1"/>
    </row>
    <row r="40" spans="1:9" ht="90" hidden="1" customHeight="1" x14ac:dyDescent="0.25">
      <c r="A40" s="42" t="s">
        <v>49</v>
      </c>
      <c r="B40" s="43" t="s">
        <v>50</v>
      </c>
      <c r="C40" s="33"/>
      <c r="D40" s="33"/>
      <c r="E40" s="30"/>
      <c r="F40" s="44"/>
      <c r="G40" s="1"/>
    </row>
    <row r="41" spans="1:9" ht="84" customHeight="1" x14ac:dyDescent="0.25">
      <c r="A41" s="55" t="s">
        <v>85</v>
      </c>
      <c r="B41" s="43" t="s">
        <v>86</v>
      </c>
      <c r="C41" s="33">
        <v>309000</v>
      </c>
      <c r="D41" s="33">
        <v>0</v>
      </c>
      <c r="E41" s="30">
        <f>D41/C41</f>
        <v>0</v>
      </c>
      <c r="F41" s="71" t="s">
        <v>122</v>
      </c>
      <c r="G41" s="1"/>
    </row>
    <row r="42" spans="1:9" ht="86.25" customHeight="1" x14ac:dyDescent="0.25">
      <c r="A42" s="45" t="s">
        <v>84</v>
      </c>
      <c r="B42" s="21" t="s">
        <v>53</v>
      </c>
      <c r="C42" s="23">
        <v>12946821.33</v>
      </c>
      <c r="D42" s="23">
        <v>4940858.3</v>
      </c>
      <c r="E42" s="30">
        <f>D42/C42</f>
        <v>0.38162713256505565</v>
      </c>
      <c r="F42" s="25" t="s">
        <v>119</v>
      </c>
      <c r="G42" s="1"/>
    </row>
    <row r="43" spans="1:9" ht="30" hidden="1" customHeight="1" x14ac:dyDescent="0.25">
      <c r="A43" s="46" t="s">
        <v>54</v>
      </c>
      <c r="B43" s="21" t="s">
        <v>55</v>
      </c>
      <c r="C43" s="23"/>
      <c r="D43" s="23"/>
      <c r="E43" s="30" t="e">
        <f t="shared" ref="E43:E49" si="1">D43/C43</f>
        <v>#DIV/0!</v>
      </c>
      <c r="F43" s="25"/>
      <c r="G43" s="47"/>
    </row>
    <row r="44" spans="1:9" ht="27" hidden="1" customHeight="1" x14ac:dyDescent="0.25">
      <c r="A44" s="46" t="s">
        <v>56</v>
      </c>
      <c r="B44" s="21" t="s">
        <v>55</v>
      </c>
      <c r="C44" s="23"/>
      <c r="D44" s="23"/>
      <c r="E44" s="30" t="e">
        <f t="shared" si="1"/>
        <v>#DIV/0!</v>
      </c>
      <c r="F44" s="25"/>
      <c r="G44" s="47"/>
    </row>
    <row r="45" spans="1:9" ht="29.25" customHeight="1" x14ac:dyDescent="0.25">
      <c r="A45" s="46" t="s">
        <v>57</v>
      </c>
      <c r="B45" s="21" t="s">
        <v>58</v>
      </c>
      <c r="C45" s="23">
        <v>738000</v>
      </c>
      <c r="D45" s="23">
        <v>98617</v>
      </c>
      <c r="E45" s="30">
        <f t="shared" si="1"/>
        <v>0.13362737127371274</v>
      </c>
      <c r="F45" s="25" t="s">
        <v>120</v>
      </c>
      <c r="G45" s="1"/>
      <c r="I45" s="26"/>
    </row>
    <row r="46" spans="1:9" ht="57.75" customHeight="1" x14ac:dyDescent="0.25">
      <c r="A46" s="46" t="s">
        <v>59</v>
      </c>
      <c r="B46" s="21" t="s">
        <v>60</v>
      </c>
      <c r="C46" s="23">
        <v>248000</v>
      </c>
      <c r="D46" s="23">
        <v>86207.86</v>
      </c>
      <c r="E46" s="30">
        <f t="shared" si="1"/>
        <v>0.34761233870967745</v>
      </c>
      <c r="F46" s="25" t="s">
        <v>121</v>
      </c>
      <c r="G46" s="1"/>
    </row>
    <row r="47" spans="1:9" ht="60" hidden="1" x14ac:dyDescent="0.25">
      <c r="A47" s="46" t="s">
        <v>61</v>
      </c>
      <c r="B47" s="21" t="s">
        <v>62</v>
      </c>
      <c r="C47" s="23"/>
      <c r="D47" s="23"/>
      <c r="E47" s="30" t="e">
        <f t="shared" si="1"/>
        <v>#DIV/0!</v>
      </c>
      <c r="F47" s="25"/>
      <c r="G47" s="1"/>
    </row>
    <row r="48" spans="1:9" ht="23.25" hidden="1" customHeight="1" x14ac:dyDescent="0.25">
      <c r="A48" s="46" t="s">
        <v>63</v>
      </c>
      <c r="B48" s="21" t="s">
        <v>64</v>
      </c>
      <c r="C48" s="23"/>
      <c r="D48" s="23"/>
      <c r="E48" s="30"/>
      <c r="F48" s="21"/>
      <c r="G48" s="1"/>
    </row>
    <row r="49" spans="1:7" ht="58.5" customHeight="1" x14ac:dyDescent="0.25">
      <c r="A49" s="46" t="s">
        <v>79</v>
      </c>
      <c r="B49" s="21" t="s">
        <v>66</v>
      </c>
      <c r="C49" s="23">
        <v>66513104.289999999</v>
      </c>
      <c r="D49" s="23">
        <v>50219130.93</v>
      </c>
      <c r="E49" s="30">
        <f t="shared" si="1"/>
        <v>0.75502611802694442</v>
      </c>
      <c r="F49" s="21" t="s">
        <v>118</v>
      </c>
      <c r="G49" s="1"/>
    </row>
    <row r="50" spans="1:7" ht="24.75" hidden="1" customHeight="1" x14ac:dyDescent="0.25">
      <c r="A50" s="46" t="s">
        <v>91</v>
      </c>
      <c r="B50" s="21" t="s">
        <v>92</v>
      </c>
      <c r="C50" s="23"/>
      <c r="D50" s="23"/>
      <c r="E50" s="30"/>
      <c r="F50" s="21"/>
      <c r="G50" s="1"/>
    </row>
    <row r="51" spans="1:7" s="40" customFormat="1" ht="14.25" x14ac:dyDescent="0.2">
      <c r="A51" s="72" t="s">
        <v>67</v>
      </c>
      <c r="B51" s="73"/>
      <c r="C51" s="17">
        <f>SUM(C40:C50)</f>
        <v>80754925.620000005</v>
      </c>
      <c r="D51" s="17">
        <f>SUM(D40:D50)</f>
        <v>55344814.090000004</v>
      </c>
      <c r="E51" s="29">
        <f>D51/C51</f>
        <v>0.68534288980006375</v>
      </c>
      <c r="F51" s="38"/>
      <c r="G51" s="39"/>
    </row>
    <row r="52" spans="1:7" ht="15" x14ac:dyDescent="0.25">
      <c r="A52" s="1"/>
      <c r="B52" s="1"/>
      <c r="C52" s="1"/>
      <c r="D52" s="1"/>
      <c r="E52" s="1"/>
      <c r="F52" s="1"/>
      <c r="G52" s="1"/>
    </row>
    <row r="53" spans="1:7" ht="12.75" customHeight="1" x14ac:dyDescent="0.25">
      <c r="A53" s="74" t="s">
        <v>68</v>
      </c>
      <c r="B53" s="75"/>
      <c r="C53" s="76"/>
      <c r="D53" s="17">
        <f>D8+D35-D51</f>
        <v>1431189.4499999955</v>
      </c>
      <c r="E53" s="1"/>
      <c r="F53" s="1"/>
      <c r="G53" s="1"/>
    </row>
    <row r="54" spans="1:7" ht="12.75" customHeight="1" x14ac:dyDescent="0.2">
      <c r="A54" s="48"/>
      <c r="B54" s="48"/>
      <c r="C54" s="48"/>
      <c r="D54" s="49"/>
    </row>
    <row r="56" spans="1:7" ht="12.75" hidden="1" customHeight="1" x14ac:dyDescent="0.2">
      <c r="A56" s="2" t="s">
        <v>69</v>
      </c>
      <c r="C56" s="50" t="s">
        <v>70</v>
      </c>
      <c r="D56" s="50"/>
    </row>
    <row r="57" spans="1:7" ht="12.75" hidden="1" customHeight="1" x14ac:dyDescent="0.2">
      <c r="C57" s="77" t="s">
        <v>71</v>
      </c>
      <c r="D57" s="77"/>
    </row>
    <row r="58" spans="1:7" ht="8.25" hidden="1" customHeight="1" x14ac:dyDescent="0.2"/>
    <row r="59" spans="1:7" ht="12.75" hidden="1" customHeight="1" x14ac:dyDescent="0.2">
      <c r="A59" s="2" t="s">
        <v>72</v>
      </c>
      <c r="C59" s="50" t="s">
        <v>73</v>
      </c>
      <c r="D59" s="50"/>
    </row>
    <row r="60" spans="1:7" ht="12.75" hidden="1" customHeight="1" x14ac:dyDescent="0.2">
      <c r="C60" s="77" t="s">
        <v>71</v>
      </c>
      <c r="D60" s="77"/>
    </row>
    <row r="62" spans="1:7" x14ac:dyDescent="0.2">
      <c r="A62" s="2" t="s">
        <v>69</v>
      </c>
      <c r="C62" s="50" t="s">
        <v>70</v>
      </c>
    </row>
    <row r="63" spans="1:7" x14ac:dyDescent="0.2">
      <c r="C63" s="2" t="s">
        <v>71</v>
      </c>
    </row>
    <row r="65" spans="1:3" x14ac:dyDescent="0.2">
      <c r="A65" s="2" t="s">
        <v>72</v>
      </c>
      <c r="C65" s="50" t="s">
        <v>98</v>
      </c>
    </row>
    <row r="66" spans="1:3" x14ac:dyDescent="0.2">
      <c r="C66" s="2" t="s">
        <v>71</v>
      </c>
    </row>
    <row r="73" spans="1:3" x14ac:dyDescent="0.2">
      <c r="C73" s="26"/>
    </row>
    <row r="75" spans="1:3" x14ac:dyDescent="0.2">
      <c r="C75" s="26"/>
    </row>
  </sheetData>
  <mergeCells count="15">
    <mergeCell ref="A53:C53"/>
    <mergeCell ref="C57:D57"/>
    <mergeCell ref="C60:D60"/>
    <mergeCell ref="A35:B35"/>
    <mergeCell ref="A37:F37"/>
    <mergeCell ref="A38:A39"/>
    <mergeCell ref="B38:B39"/>
    <mergeCell ref="C38:E38"/>
    <mergeCell ref="A51:B51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01.03.2020</vt:lpstr>
      <vt:lpstr>01.04.2020</vt:lpstr>
      <vt:lpstr>01.07.2020</vt:lpstr>
      <vt:lpstr>01.10.2020</vt:lpstr>
      <vt:lpstr>01.01.2021</vt:lpstr>
      <vt:lpstr>01.04.2021 </vt:lpstr>
      <vt:lpstr>01.07.2021 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2021-07-22T12:06:18Z</cp:lastPrinted>
  <dcterms:created xsi:type="dcterms:W3CDTF">2020-03-03T09:57:03Z</dcterms:created>
  <dcterms:modified xsi:type="dcterms:W3CDTF">2021-07-22T12:06:21Z</dcterms:modified>
</cp:coreProperties>
</file>