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ЭтаКнига" defaultThemeVersion="124226"/>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4 год\2024 год\Проект решения\"/>
    </mc:Choice>
  </mc:AlternateContent>
  <xr:revisionPtr revIDLastSave="0" documentId="13_ncr:1_{A9BBF071-5BD3-46C6-A10D-36A2BB000058}" xr6:coauthVersionLast="36" xr6:coauthVersionMax="40" xr10:uidLastSave="{00000000-0000-0000-0000-000000000000}"/>
  <workbookProtection workbookPassword="9573" lockStructure="1"/>
  <bookViews>
    <workbookView xWindow="120" yWindow="210" windowWidth="15180" windowHeight="9930" xr2:uid="{00000000-000D-0000-FFFF-FFFF00000000}"/>
  </bookViews>
  <sheets>
    <sheet name="Лист1" sheetId="1" r:id="rId1"/>
    <sheet name="v1bvyumsqh02d2hwuje5xik5uk" sheetId="4" state="hidden" r:id="rId2"/>
    <sheet name="Лист2" sheetId="2" r:id="rId3"/>
    <sheet name="Лист3" sheetId="3" r:id="rId4"/>
  </sheets>
  <definedNames>
    <definedName name="_xlnm._FilterDatabase" localSheetId="0" hidden="1">Лист1!$D$1:$D$1715</definedName>
    <definedName name="bbi1iepey541b3erm5gspvzrtk">v1bvyumsqh02d2hwuje5xik5uk!$N$20:$R$20</definedName>
    <definedName name="eaho2ejrtdbq5dbiou1fruoidk">v1bvyumsqh02d2hwuje5xik5uk!$B$15</definedName>
    <definedName name="frupzostrx2engzlq5coj1izgc">v1bvyumsqh02d2hwuje5xik5uk!$C$21:$C$1351</definedName>
    <definedName name="hxw0shfsad1bl0w3rcqndiwdqc">v1bvyumsqh02d2hwuje5xik5uk!$D$20:$L$20</definedName>
    <definedName name="idhebtridp4g55tiidmllpbcck">v1bvyumsqh02d2hwuje5xik5uk!$B$5</definedName>
    <definedName name="ilgrxtqehl5ojfb14epb1v0vpk">v1bvyumsqh02d2hwuje5xik5uk!$B$6</definedName>
    <definedName name="iukfigxpatbnff5s3qskal4gtw">v1bvyumsqh02d2hwuje5xik5uk!$B$10</definedName>
    <definedName name="jbdrlm0jnl44bjyvb5parwosvs">v1bvyumsqh02d2hwuje5xik5uk!$A$15</definedName>
    <definedName name="jmacmxvbgdblzh0tvh4m0gadvc">v1bvyumsqh02d2hwuje5xik5uk!$C$20</definedName>
    <definedName name="miceqmminp2t5fkvq3dcp5azms">v1bvyumsqh02d2hwuje5xik5uk!$B$9</definedName>
    <definedName name="muebv3fbrh0nbhfkcvkdiuichg">v1bvyumsqh02d2hwuje5xik5uk!$B$19</definedName>
    <definedName name="oishsvraxpbc3jz3kk3m5zcwm0">v1bvyumsqh02d2hwuje5xik5uk!$D$19:$K$19</definedName>
    <definedName name="pf4ktio2ct2wb5lic4d0ij22zg">v1bvyumsqh02d2hwuje5xik5uk!$B$11</definedName>
    <definedName name="qhgcjeqs4xbh5af0b0knrgslds">v1bvyumsqh02d2hwuje5xik5uk!$B$17</definedName>
    <definedName name="qm1r2zbyvxaabczgs5nd53xmq4">v1bvyumsqh02d2hwuje5xik5uk!$M$21:$M$1351</definedName>
    <definedName name="qunp1nijp1aaxbgswizf0lz200">v1bvyumsqh02d2hwuje5xik5uk!$B$2</definedName>
    <definedName name="rcn525ywmx4pde1kn3aevp0dfk">v1bvyumsqh02d2hwuje5xik5uk!$M$20</definedName>
    <definedName name="swpjxblu3dbu33cqzchc5hkk0w">v1bvyumsqh02d2hwuje5xik5uk!$B$4</definedName>
    <definedName name="syjdhdk35p4nh3cjfxnviauzls">v1bvyumsqh02d2hwuje5xik5uk!$A$19</definedName>
    <definedName name="t1iocfpqd13el1y2ekxnfpwstw">v1bvyumsqh02d2hwuje5xik5uk!$B$7</definedName>
    <definedName name="tqwxsrwtrd3p34nrtmvfunozag">v1bvyumsqh02d2hwuje5xik5uk!$B$12</definedName>
    <definedName name="u1m5vran2x1y11qx5xfu2j4tz4">v1bvyumsqh02d2hwuje5xik5uk!$20:$20</definedName>
    <definedName name="ua41amkhph5c1h53xxk2wbxxpk">v1bvyumsqh02d2hwuje5xik5uk!$B$13</definedName>
    <definedName name="vm2ikyzfyl3c3f2vbofwexhk2c">v1bvyumsqh02d2hwuje5xik5uk!$A$18</definedName>
    <definedName name="w1nehiloq13fdfxu13klcaopgw">v1bvyumsqh02d2hwuje5xik5uk!$B$14</definedName>
    <definedName name="whvhn4kg25bcn2skpkb3bqydz4">v1bvyumsqh02d2hwuje5xik5uk!$D$21:$L$21</definedName>
    <definedName name="wqazcjs4o12a5adpyzuqhb5cko">v1bvyumsqh02d2hwuje5xik5uk!$B$8</definedName>
    <definedName name="x50bwhcspt2rtgjg0vg0hfk2ns">v1bvyumsqh02d2hwuje5xik5uk!$B$18</definedName>
    <definedName name="xfiudkw3z5aq3govpiyzsxyki0">v1bvyumsqh02d2hwuje5xik5uk!$B$16</definedName>
    <definedName name="_xlnm.Print_Titles" localSheetId="0">Лист1!$7:$7</definedName>
    <definedName name="_xlnm.Print_Area" localSheetId="0">Лист1!$A$1:$N$343</definedName>
  </definedNames>
  <calcPr calcId="191029"/>
</workbook>
</file>

<file path=xl/calcChain.xml><?xml version="1.0" encoding="utf-8"?>
<calcChain xmlns="http://schemas.openxmlformats.org/spreadsheetml/2006/main">
  <c r="N119" i="1" l="1"/>
  <c r="L119" i="1"/>
  <c r="L39" i="1"/>
  <c r="L40" i="1"/>
  <c r="L41" i="1"/>
  <c r="L42" i="1"/>
  <c r="L207" i="1" l="1"/>
  <c r="L58" i="1"/>
  <c r="L49" i="1"/>
  <c r="I207" i="1" l="1"/>
  <c r="F207" i="1"/>
  <c r="I165" i="1"/>
  <c r="I175" i="1"/>
  <c r="I172" i="1"/>
  <c r="I120" i="1" l="1"/>
  <c r="I32" i="1"/>
  <c r="I31" i="1" s="1"/>
  <c r="I30" i="1" s="1"/>
  <c r="I29" i="1" s="1"/>
  <c r="L341" i="1"/>
  <c r="L340" i="1" s="1"/>
  <c r="L339" i="1" s="1"/>
  <c r="L338" i="1" s="1"/>
  <c r="L337" i="1" s="1"/>
  <c r="L335" i="1"/>
  <c r="L334" i="1" s="1"/>
  <c r="L333" i="1" s="1"/>
  <c r="L332" i="1" s="1"/>
  <c r="L331" i="1" s="1"/>
  <c r="L330" i="1" s="1"/>
  <c r="M329" i="1"/>
  <c r="M328" i="1" s="1"/>
  <c r="M325" i="1" s="1"/>
  <c r="M324" i="1" s="1"/>
  <c r="M323" i="1" s="1"/>
  <c r="M315" i="1" s="1"/>
  <c r="L328" i="1"/>
  <c r="L326" i="1"/>
  <c r="L321" i="1"/>
  <c r="L319" i="1"/>
  <c r="L313" i="1"/>
  <c r="L311" i="1"/>
  <c r="L306" i="1"/>
  <c r="L305" i="1" s="1"/>
  <c r="L303" i="1"/>
  <c r="L301" i="1"/>
  <c r="L300" i="1" s="1"/>
  <c r="M299" i="1"/>
  <c r="M298" i="1" s="1"/>
  <c r="M293" i="1" s="1"/>
  <c r="M292" i="1" s="1"/>
  <c r="M291" i="1" s="1"/>
  <c r="M290" i="1" s="1"/>
  <c r="M289" i="1" s="1"/>
  <c r="L299" i="1"/>
  <c r="L298" i="1" s="1"/>
  <c r="L296" i="1"/>
  <c r="L294" i="1"/>
  <c r="L287" i="1"/>
  <c r="L286" i="1" s="1"/>
  <c r="L280" i="1"/>
  <c r="M278" i="1"/>
  <c r="M273" i="1" s="1"/>
  <c r="M272" i="1" s="1"/>
  <c r="M271" i="1" s="1"/>
  <c r="M270" i="1" s="1"/>
  <c r="L278" i="1"/>
  <c r="N277" i="1"/>
  <c r="N276" i="1" s="1"/>
  <c r="N273" i="1" s="1"/>
  <c r="N272" i="1" s="1"/>
  <c r="N271" i="1" s="1"/>
  <c r="N270" i="1" s="1"/>
  <c r="L277" i="1"/>
  <c r="L276" i="1" s="1"/>
  <c r="L274" i="1"/>
  <c r="L268" i="1"/>
  <c r="L267" i="1" s="1"/>
  <c r="L266" i="1" s="1"/>
  <c r="L260" i="1"/>
  <c r="M254" i="1"/>
  <c r="M253" i="1" s="1"/>
  <c r="L254" i="1"/>
  <c r="L253" i="1" s="1"/>
  <c r="L250" i="1"/>
  <c r="M248" i="1"/>
  <c r="M247" i="1" s="1"/>
  <c r="L248" i="1"/>
  <c r="L245" i="1"/>
  <c r="M243" i="1"/>
  <c r="M236" i="1" s="1"/>
  <c r="L243" i="1"/>
  <c r="N241" i="1"/>
  <c r="N236" i="1" s="1"/>
  <c r="N235" i="1" s="1"/>
  <c r="L241" i="1"/>
  <c r="L239" i="1"/>
  <c r="L237" i="1"/>
  <c r="L234" i="1"/>
  <c r="L233" i="1" s="1"/>
  <c r="L232" i="1" s="1"/>
  <c r="L231" i="1" s="1"/>
  <c r="N229" i="1"/>
  <c r="N212" i="1" s="1"/>
  <c r="N211" i="1" s="1"/>
  <c r="L229" i="1"/>
  <c r="L227" i="1"/>
  <c r="L225" i="1"/>
  <c r="L223" i="1"/>
  <c r="L221" i="1"/>
  <c r="L219" i="1"/>
  <c r="L218" i="1"/>
  <c r="L217" i="1" s="1"/>
  <c r="L216" i="1"/>
  <c r="L215" i="1" s="1"/>
  <c r="L213" i="1"/>
  <c r="L206" i="1"/>
  <c r="L203" i="1"/>
  <c r="L201" i="1"/>
  <c r="L199" i="1"/>
  <c r="L195" i="1"/>
  <c r="L194" i="1"/>
  <c r="L193" i="1" s="1"/>
  <c r="L192" i="1"/>
  <c r="L191" i="1" s="1"/>
  <c r="L186" i="1"/>
  <c r="L185" i="1"/>
  <c r="L184" i="1" s="1"/>
  <c r="M184" i="1"/>
  <c r="M183" i="1" s="1"/>
  <c r="M182" i="1" s="1"/>
  <c r="M181" i="1" s="1"/>
  <c r="M180" i="1" s="1"/>
  <c r="L178" i="1"/>
  <c r="N175" i="1"/>
  <c r="L175" i="1"/>
  <c r="L172" i="1"/>
  <c r="L168" i="1"/>
  <c r="N162" i="1"/>
  <c r="L162" i="1"/>
  <c r="N160" i="1"/>
  <c r="L160" i="1"/>
  <c r="N158" i="1"/>
  <c r="L158" i="1"/>
  <c r="N156" i="1"/>
  <c r="L156" i="1"/>
  <c r="N154" i="1"/>
  <c r="L154" i="1"/>
  <c r="N152" i="1"/>
  <c r="L152" i="1"/>
  <c r="N150" i="1"/>
  <c r="L150" i="1"/>
  <c r="N148" i="1"/>
  <c r="L148" i="1"/>
  <c r="L146" i="1"/>
  <c r="M144" i="1"/>
  <c r="L144" i="1"/>
  <c r="M142" i="1"/>
  <c r="L142" i="1"/>
  <c r="M140" i="1"/>
  <c r="L140" i="1"/>
  <c r="M138" i="1"/>
  <c r="L138" i="1"/>
  <c r="M136" i="1"/>
  <c r="L136" i="1"/>
  <c r="M134" i="1"/>
  <c r="L134" i="1"/>
  <c r="M132" i="1"/>
  <c r="L132" i="1"/>
  <c r="M130" i="1"/>
  <c r="L130" i="1"/>
  <c r="M128" i="1"/>
  <c r="L128" i="1"/>
  <c r="L124" i="1"/>
  <c r="L122" i="1"/>
  <c r="L120" i="1"/>
  <c r="L113" i="1"/>
  <c r="L112" i="1" s="1"/>
  <c r="L109" i="1"/>
  <c r="L108" i="1" s="1"/>
  <c r="L107" i="1" s="1"/>
  <c r="L104" i="1"/>
  <c r="M102" i="1"/>
  <c r="M101" i="1" s="1"/>
  <c r="M100" i="1" s="1"/>
  <c r="M99" i="1" s="1"/>
  <c r="L102" i="1"/>
  <c r="L97" i="1"/>
  <c r="L95" i="1"/>
  <c r="M93" i="1"/>
  <c r="L93" i="1"/>
  <c r="M91" i="1"/>
  <c r="L91" i="1"/>
  <c r="L89" i="1"/>
  <c r="L87" i="1"/>
  <c r="L86" i="1"/>
  <c r="L85" i="1" s="1"/>
  <c r="M79" i="1"/>
  <c r="M78" i="1" s="1"/>
  <c r="L79" i="1"/>
  <c r="L78" i="1" s="1"/>
  <c r="L77" i="1" s="1"/>
  <c r="L76" i="1" s="1"/>
  <c r="L75" i="1" s="1"/>
  <c r="M77" i="1"/>
  <c r="M76" i="1" s="1"/>
  <c r="M75" i="1" s="1"/>
  <c r="L72" i="1"/>
  <c r="L71" i="1" s="1"/>
  <c r="L70" i="1" s="1"/>
  <c r="L69" i="1" s="1"/>
  <c r="L68" i="1" s="1"/>
  <c r="N65" i="1"/>
  <c r="N61" i="1" s="1"/>
  <c r="N60" i="1" s="1"/>
  <c r="L65" i="1"/>
  <c r="M58" i="1"/>
  <c r="M53" i="1" s="1"/>
  <c r="M52" i="1" s="1"/>
  <c r="L56" i="1"/>
  <c r="L54" i="1"/>
  <c r="L47" i="1"/>
  <c r="L37" i="1"/>
  <c r="L36" i="1" s="1"/>
  <c r="L35" i="1" s="1"/>
  <c r="L34" i="1" s="1"/>
  <c r="L32" i="1"/>
  <c r="L31" i="1" s="1"/>
  <c r="L30" i="1" s="1"/>
  <c r="L29" i="1" s="1"/>
  <c r="L27" i="1"/>
  <c r="L25" i="1"/>
  <c r="L23" i="1"/>
  <c r="L18" i="1"/>
  <c r="L16" i="1"/>
  <c r="L14" i="1"/>
  <c r="L12" i="1"/>
  <c r="I342" i="1"/>
  <c r="I341" i="1" s="1"/>
  <c r="I340" i="1" s="1"/>
  <c r="I339" i="1" s="1"/>
  <c r="I338" i="1" s="1"/>
  <c r="I337" i="1" s="1"/>
  <c r="I335" i="1"/>
  <c r="I334" i="1" s="1"/>
  <c r="I333" i="1" s="1"/>
  <c r="I332" i="1" s="1"/>
  <c r="I331" i="1" s="1"/>
  <c r="I330" i="1" s="1"/>
  <c r="J329" i="1"/>
  <c r="J328" i="1" s="1"/>
  <c r="J325" i="1" s="1"/>
  <c r="J324" i="1" s="1"/>
  <c r="J323" i="1" s="1"/>
  <c r="J315" i="1" s="1"/>
  <c r="I328" i="1"/>
  <c r="I326" i="1"/>
  <c r="I321" i="1"/>
  <c r="I320" i="1"/>
  <c r="I319" i="1" s="1"/>
  <c r="I313" i="1"/>
  <c r="I311" i="1"/>
  <c r="I306" i="1"/>
  <c r="I305" i="1" s="1"/>
  <c r="I303" i="1"/>
  <c r="I301" i="1"/>
  <c r="I300" i="1" s="1"/>
  <c r="J299" i="1"/>
  <c r="J298" i="1" s="1"/>
  <c r="J293" i="1" s="1"/>
  <c r="J292" i="1" s="1"/>
  <c r="J291" i="1" s="1"/>
  <c r="J290" i="1" s="1"/>
  <c r="J289" i="1" s="1"/>
  <c r="I299" i="1"/>
  <c r="I298" i="1" s="1"/>
  <c r="I296" i="1"/>
  <c r="I294" i="1"/>
  <c r="I287" i="1"/>
  <c r="I286" i="1" s="1"/>
  <c r="I281" i="1"/>
  <c r="I280" i="1" s="1"/>
  <c r="J278" i="1"/>
  <c r="J273" i="1" s="1"/>
  <c r="J272" i="1" s="1"/>
  <c r="J271" i="1" s="1"/>
  <c r="J270" i="1" s="1"/>
  <c r="I278" i="1"/>
  <c r="K277" i="1"/>
  <c r="K276" i="1" s="1"/>
  <c r="K273" i="1" s="1"/>
  <c r="K272" i="1" s="1"/>
  <c r="K271" i="1" s="1"/>
  <c r="K270" i="1" s="1"/>
  <c r="I277" i="1"/>
  <c r="I276" i="1" s="1"/>
  <c r="I274" i="1"/>
  <c r="I269" i="1"/>
  <c r="I268" i="1" s="1"/>
  <c r="I267" i="1" s="1"/>
  <c r="I266" i="1" s="1"/>
  <c r="I263" i="1"/>
  <c r="I262" i="1" s="1"/>
  <c r="I261" i="1"/>
  <c r="I260" i="1" s="1"/>
  <c r="J254" i="1"/>
  <c r="J253" i="1" s="1"/>
  <c r="I254" i="1"/>
  <c r="I253" i="1" s="1"/>
  <c r="I250" i="1"/>
  <c r="J248" i="1"/>
  <c r="J247" i="1" s="1"/>
  <c r="I248" i="1"/>
  <c r="I246" i="1"/>
  <c r="I245" i="1" s="1"/>
  <c r="J243" i="1"/>
  <c r="J236" i="1" s="1"/>
  <c r="I243" i="1"/>
  <c r="K241" i="1"/>
  <c r="K236" i="1" s="1"/>
  <c r="K235" i="1" s="1"/>
  <c r="I241" i="1"/>
  <c r="I240" i="1"/>
  <c r="I239" i="1" s="1"/>
  <c r="I237" i="1"/>
  <c r="I234" i="1"/>
  <c r="I233" i="1" s="1"/>
  <c r="I232" i="1" s="1"/>
  <c r="I231" i="1" s="1"/>
  <c r="K229" i="1"/>
  <c r="K212" i="1" s="1"/>
  <c r="K211" i="1" s="1"/>
  <c r="I229" i="1"/>
  <c r="I227" i="1"/>
  <c r="I225" i="1"/>
  <c r="I224" i="1"/>
  <c r="I223" i="1" s="1"/>
  <c r="I222" i="1"/>
  <c r="I221" i="1" s="1"/>
  <c r="I219" i="1"/>
  <c r="I218" i="1"/>
  <c r="I217" i="1" s="1"/>
  <c r="I216" i="1"/>
  <c r="I215" i="1" s="1"/>
  <c r="I214" i="1"/>
  <c r="I213" i="1" s="1"/>
  <c r="I206" i="1"/>
  <c r="I203" i="1"/>
  <c r="I202" i="1"/>
  <c r="I201" i="1" s="1"/>
  <c r="I200" i="1"/>
  <c r="I199" i="1" s="1"/>
  <c r="I196" i="1"/>
  <c r="I195" i="1" s="1"/>
  <c r="I194" i="1"/>
  <c r="I193" i="1" s="1"/>
  <c r="I192" i="1"/>
  <c r="I191" i="1" s="1"/>
  <c r="I186" i="1"/>
  <c r="I185" i="1"/>
  <c r="I184" i="1" s="1"/>
  <c r="J184" i="1"/>
  <c r="J183" i="1" s="1"/>
  <c r="J182" i="1" s="1"/>
  <c r="J181" i="1" s="1"/>
  <c r="J180" i="1" s="1"/>
  <c r="I178" i="1"/>
  <c r="I171" i="1" s="1"/>
  <c r="K175" i="1"/>
  <c r="I168" i="1"/>
  <c r="I166" i="1"/>
  <c r="K162" i="1"/>
  <c r="I162" i="1"/>
  <c r="K160" i="1"/>
  <c r="I160" i="1"/>
  <c r="K158" i="1"/>
  <c r="I158" i="1"/>
  <c r="K156" i="1"/>
  <c r="I156" i="1"/>
  <c r="K154" i="1"/>
  <c r="I154" i="1"/>
  <c r="K152" i="1"/>
  <c r="I152" i="1"/>
  <c r="K150" i="1"/>
  <c r="I150" i="1"/>
  <c r="K148" i="1"/>
  <c r="I148" i="1"/>
  <c r="I146" i="1"/>
  <c r="J144" i="1"/>
  <c r="I144" i="1"/>
  <c r="J142" i="1"/>
  <c r="I142" i="1"/>
  <c r="J140" i="1"/>
  <c r="I140" i="1"/>
  <c r="J138" i="1"/>
  <c r="I138" i="1"/>
  <c r="J136" i="1"/>
  <c r="I136" i="1"/>
  <c r="J134" i="1"/>
  <c r="I134" i="1"/>
  <c r="J132" i="1"/>
  <c r="I132" i="1"/>
  <c r="J130" i="1"/>
  <c r="I130" i="1"/>
  <c r="J128" i="1"/>
  <c r="I128" i="1"/>
  <c r="I125" i="1"/>
  <c r="I124" i="1" s="1"/>
  <c r="I122" i="1"/>
  <c r="I113" i="1"/>
  <c r="I112" i="1" s="1"/>
  <c r="I109" i="1"/>
  <c r="I108" i="1" s="1"/>
  <c r="I107" i="1" s="1"/>
  <c r="I104" i="1"/>
  <c r="J102" i="1"/>
  <c r="J101" i="1" s="1"/>
  <c r="J100" i="1" s="1"/>
  <c r="J99" i="1" s="1"/>
  <c r="I102" i="1"/>
  <c r="I97" i="1"/>
  <c r="I95" i="1"/>
  <c r="J93" i="1"/>
  <c r="I93" i="1"/>
  <c r="J91" i="1"/>
  <c r="I91" i="1"/>
  <c r="I90" i="1"/>
  <c r="I89" i="1" s="1"/>
  <c r="I88" i="1"/>
  <c r="I87" i="1" s="1"/>
  <c r="I86" i="1"/>
  <c r="I85" i="1" s="1"/>
  <c r="J79" i="1"/>
  <c r="J78" i="1" s="1"/>
  <c r="I79" i="1"/>
  <c r="I78" i="1" s="1"/>
  <c r="I77" i="1" s="1"/>
  <c r="I76" i="1" s="1"/>
  <c r="I75" i="1" s="1"/>
  <c r="J77" i="1"/>
  <c r="J76" i="1" s="1"/>
  <c r="J75" i="1" s="1"/>
  <c r="I72" i="1"/>
  <c r="I71" i="1" s="1"/>
  <c r="I70" i="1" s="1"/>
  <c r="I69" i="1" s="1"/>
  <c r="I68" i="1" s="1"/>
  <c r="K65" i="1"/>
  <c r="K61" i="1" s="1"/>
  <c r="K60" i="1" s="1"/>
  <c r="I65" i="1"/>
  <c r="I62" i="1"/>
  <c r="J58" i="1"/>
  <c r="J53" i="1" s="1"/>
  <c r="J52" i="1" s="1"/>
  <c r="I56" i="1"/>
  <c r="I54" i="1"/>
  <c r="I49" i="1"/>
  <c r="I47" i="1"/>
  <c r="I38" i="1"/>
  <c r="I37" i="1" s="1"/>
  <c r="I36" i="1" s="1"/>
  <c r="I35" i="1" s="1"/>
  <c r="I34" i="1" s="1"/>
  <c r="I27" i="1"/>
  <c r="I26" i="1"/>
  <c r="I25" i="1" s="1"/>
  <c r="I23" i="1"/>
  <c r="I19" i="1"/>
  <c r="I18" i="1" s="1"/>
  <c r="I17" i="1"/>
  <c r="I16" i="1" s="1"/>
  <c r="I15" i="1"/>
  <c r="I14" i="1" s="1"/>
  <c r="I13" i="1"/>
  <c r="I12" i="1" s="1"/>
  <c r="I259" i="1" l="1"/>
  <c r="I310" i="1"/>
  <c r="I309" i="1" s="1"/>
  <c r="I308" i="1" s="1"/>
  <c r="I307" i="1" s="1"/>
  <c r="I302" i="1"/>
  <c r="I247" i="1"/>
  <c r="I212" i="1"/>
  <c r="I211" i="1" s="1"/>
  <c r="L198" i="1"/>
  <c r="L197" i="1" s="1"/>
  <c r="I198" i="1"/>
  <c r="I197" i="1" s="1"/>
  <c r="L171" i="1"/>
  <c r="L170" i="1" s="1"/>
  <c r="N171" i="1"/>
  <c r="N170" i="1" s="1"/>
  <c r="K171" i="1"/>
  <c r="K170" i="1" s="1"/>
  <c r="L165" i="1"/>
  <c r="L164" i="1" s="1"/>
  <c r="I61" i="1"/>
  <c r="I60" i="1" s="1"/>
  <c r="L166" i="1"/>
  <c r="N118" i="1"/>
  <c r="N117" i="1" s="1"/>
  <c r="K119" i="1"/>
  <c r="K118" i="1" s="1"/>
  <c r="K117" i="1" s="1"/>
  <c r="L118" i="1"/>
  <c r="L117" i="1" s="1"/>
  <c r="M119" i="1"/>
  <c r="M118" i="1" s="1"/>
  <c r="M117" i="1" s="1"/>
  <c r="M116" i="1" s="1"/>
  <c r="I119" i="1"/>
  <c r="I118" i="1" s="1"/>
  <c r="I117" i="1" s="1"/>
  <c r="J119" i="1"/>
  <c r="J118" i="1" s="1"/>
  <c r="J117" i="1" s="1"/>
  <c r="J116" i="1" s="1"/>
  <c r="L84" i="1"/>
  <c r="L83" i="1" s="1"/>
  <c r="L82" i="1" s="1"/>
  <c r="L81" i="1" s="1"/>
  <c r="I84" i="1"/>
  <c r="I83" i="1" s="1"/>
  <c r="I82" i="1" s="1"/>
  <c r="I81" i="1" s="1"/>
  <c r="K44" i="1"/>
  <c r="K8" i="1" s="1"/>
  <c r="I53" i="1"/>
  <c r="I52" i="1" s="1"/>
  <c r="L262" i="1"/>
  <c r="J44" i="1"/>
  <c r="J8" i="1" s="1"/>
  <c r="M44" i="1"/>
  <c r="M8" i="1" s="1"/>
  <c r="N44" i="1"/>
  <c r="N8" i="1" s="1"/>
  <c r="L46" i="1"/>
  <c r="L45" i="1" s="1"/>
  <c r="J235" i="1"/>
  <c r="J210" i="1" s="1"/>
  <c r="I46" i="1"/>
  <c r="I45" i="1" s="1"/>
  <c r="L22" i="1"/>
  <c r="L21" i="1" s="1"/>
  <c r="L20" i="1" s="1"/>
  <c r="I22" i="1"/>
  <c r="I21" i="1" s="1"/>
  <c r="I20" i="1" s="1"/>
  <c r="L62" i="1"/>
  <c r="L61" i="1" s="1"/>
  <c r="L60" i="1" s="1"/>
  <c r="M235" i="1"/>
  <c r="M210" i="1" s="1"/>
  <c r="I164" i="1"/>
  <c r="I325" i="1"/>
  <c r="I324" i="1" s="1"/>
  <c r="I323" i="1" s="1"/>
  <c r="L310" i="1"/>
  <c r="L309" i="1" s="1"/>
  <c r="L308" i="1" s="1"/>
  <c r="L307" i="1" s="1"/>
  <c r="I111" i="1"/>
  <c r="I106" i="1" s="1"/>
  <c r="I183" i="1"/>
  <c r="I182" i="1" s="1"/>
  <c r="I181" i="1" s="1"/>
  <c r="L285" i="1"/>
  <c r="L284" i="1" s="1"/>
  <c r="L283" i="1" s="1"/>
  <c r="L282" i="1" s="1"/>
  <c r="I285" i="1"/>
  <c r="I284" i="1" s="1"/>
  <c r="I283" i="1" s="1"/>
  <c r="I282" i="1" s="1"/>
  <c r="L205" i="1"/>
  <c r="M252" i="1"/>
  <c r="J252" i="1"/>
  <c r="I236" i="1"/>
  <c r="I318" i="1"/>
  <c r="I317" i="1" s="1"/>
  <c r="I316" i="1" s="1"/>
  <c r="L318" i="1"/>
  <c r="L317" i="1" s="1"/>
  <c r="L316" i="1" s="1"/>
  <c r="L325" i="1"/>
  <c r="L324" i="1" s="1"/>
  <c r="L323" i="1" s="1"/>
  <c r="I100" i="1"/>
  <c r="I101" i="1" s="1"/>
  <c r="I205" i="1"/>
  <c r="L100" i="1"/>
  <c r="L101" i="1" s="1"/>
  <c r="I252" i="1"/>
  <c r="L247" i="1"/>
  <c r="M84" i="1"/>
  <c r="M83" i="1" s="1"/>
  <c r="M82" i="1" s="1"/>
  <c r="M81" i="1" s="1"/>
  <c r="M74" i="1" s="1"/>
  <c r="L111" i="1"/>
  <c r="L106" i="1" s="1"/>
  <c r="N210" i="1"/>
  <c r="N209" i="1" s="1"/>
  <c r="L236" i="1"/>
  <c r="J84" i="1"/>
  <c r="J83" i="1" s="1"/>
  <c r="J82" i="1" s="1"/>
  <c r="J81" i="1" s="1"/>
  <c r="J74" i="1" s="1"/>
  <c r="L183" i="1"/>
  <c r="L182" i="1" s="1"/>
  <c r="L181" i="1" s="1"/>
  <c r="L212" i="1"/>
  <c r="L211" i="1" s="1"/>
  <c r="L252" i="1"/>
  <c r="K210" i="1"/>
  <c r="K209" i="1" s="1"/>
  <c r="I11" i="1"/>
  <c r="I10" i="1" s="1"/>
  <c r="I9" i="1" s="1"/>
  <c r="I170" i="1"/>
  <c r="I258" i="1"/>
  <c r="I257" i="1" s="1"/>
  <c r="I256" i="1" s="1"/>
  <c r="L53" i="1"/>
  <c r="L52" i="1" s="1"/>
  <c r="L302" i="1"/>
  <c r="L11" i="1"/>
  <c r="L10" i="1" s="1"/>
  <c r="L9" i="1" s="1"/>
  <c r="L190" i="1"/>
  <c r="L189" i="1" s="1"/>
  <c r="L273" i="1"/>
  <c r="L272" i="1" s="1"/>
  <c r="L271" i="1" s="1"/>
  <c r="L270" i="1" s="1"/>
  <c r="L293" i="1"/>
  <c r="I190" i="1"/>
  <c r="I189" i="1" s="1"/>
  <c r="I273" i="1"/>
  <c r="I272" i="1" s="1"/>
  <c r="I271" i="1" s="1"/>
  <c r="I270" i="1" s="1"/>
  <c r="I293" i="1"/>
  <c r="F342" i="1"/>
  <c r="F341" i="1" s="1"/>
  <c r="F340" i="1" s="1"/>
  <c r="F339" i="1" s="1"/>
  <c r="F338" i="1" s="1"/>
  <c r="F337" i="1" s="1"/>
  <c r="F335" i="1"/>
  <c r="F334" i="1" s="1"/>
  <c r="F333" i="1" s="1"/>
  <c r="F332" i="1" s="1"/>
  <c r="F331" i="1" s="1"/>
  <c r="F330" i="1" s="1"/>
  <c r="G329" i="1"/>
  <c r="G328" i="1" s="1"/>
  <c r="G325" i="1" s="1"/>
  <c r="G324" i="1" s="1"/>
  <c r="G323" i="1" s="1"/>
  <c r="G315" i="1" s="1"/>
  <c r="F328" i="1"/>
  <c r="F326" i="1"/>
  <c r="F321" i="1"/>
  <c r="F320" i="1"/>
  <c r="F319" i="1" s="1"/>
  <c r="F313" i="1"/>
  <c r="F311" i="1"/>
  <c r="F306" i="1"/>
  <c r="F305" i="1" s="1"/>
  <c r="F303" i="1"/>
  <c r="F301" i="1"/>
  <c r="F300" i="1" s="1"/>
  <c r="G299" i="1"/>
  <c r="G298" i="1" s="1"/>
  <c r="G293" i="1" s="1"/>
  <c r="G292" i="1" s="1"/>
  <c r="G291" i="1" s="1"/>
  <c r="G290" i="1" s="1"/>
  <c r="G289" i="1" s="1"/>
  <c r="F299" i="1"/>
  <c r="F298" i="1" s="1"/>
  <c r="F296" i="1"/>
  <c r="F294" i="1"/>
  <c r="F287" i="1"/>
  <c r="F286" i="1" s="1"/>
  <c r="F281" i="1"/>
  <c r="F280" i="1" s="1"/>
  <c r="G278" i="1"/>
  <c r="G273" i="1" s="1"/>
  <c r="G272" i="1" s="1"/>
  <c r="G271" i="1" s="1"/>
  <c r="G270" i="1" s="1"/>
  <c r="F278" i="1"/>
  <c r="H277" i="1"/>
  <c r="H276" i="1" s="1"/>
  <c r="H273" i="1" s="1"/>
  <c r="H272" i="1" s="1"/>
  <c r="H271" i="1" s="1"/>
  <c r="H270" i="1" s="1"/>
  <c r="F277" i="1"/>
  <c r="F276" i="1" s="1"/>
  <c r="F275" i="1"/>
  <c r="F274" i="1" s="1"/>
  <c r="F269" i="1"/>
  <c r="F268" i="1" s="1"/>
  <c r="F267" i="1" s="1"/>
  <c r="F266" i="1" s="1"/>
  <c r="F264" i="1"/>
  <c r="F263" i="1"/>
  <c r="F261" i="1"/>
  <c r="F260" i="1" s="1"/>
  <c r="G254" i="1"/>
  <c r="G253" i="1" s="1"/>
  <c r="F254" i="1"/>
  <c r="F253" i="1" s="1"/>
  <c r="F250" i="1"/>
  <c r="G248" i="1"/>
  <c r="G247" i="1" s="1"/>
  <c r="F248" i="1"/>
  <c r="F246" i="1"/>
  <c r="F245" i="1" s="1"/>
  <c r="G243" i="1"/>
  <c r="G236" i="1" s="1"/>
  <c r="F243" i="1"/>
  <c r="H241" i="1"/>
  <c r="H236" i="1" s="1"/>
  <c r="H235" i="1" s="1"/>
  <c r="F241" i="1"/>
  <c r="F240" i="1"/>
  <c r="F239" i="1" s="1"/>
  <c r="F238" i="1"/>
  <c r="F237" i="1" s="1"/>
  <c r="F234" i="1"/>
  <c r="F233" i="1" s="1"/>
  <c r="F232" i="1" s="1"/>
  <c r="F231" i="1" s="1"/>
  <c r="H229" i="1"/>
  <c r="H212" i="1" s="1"/>
  <c r="H211" i="1" s="1"/>
  <c r="F229" i="1"/>
  <c r="F228" i="1"/>
  <c r="F227" i="1" s="1"/>
  <c r="F226" i="1"/>
  <c r="F225" i="1" s="1"/>
  <c r="F224" i="1"/>
  <c r="F223" i="1" s="1"/>
  <c r="F222" i="1"/>
  <c r="F221" i="1" s="1"/>
  <c r="F220" i="1"/>
  <c r="F219" i="1" s="1"/>
  <c r="F218" i="1"/>
  <c r="F217" i="1" s="1"/>
  <c r="F216" i="1"/>
  <c r="F215" i="1" s="1"/>
  <c r="F214" i="1"/>
  <c r="F213" i="1" s="1"/>
  <c r="F206" i="1"/>
  <c r="F203" i="1"/>
  <c r="F202" i="1"/>
  <c r="F201" i="1" s="1"/>
  <c r="F200" i="1"/>
  <c r="F199" i="1" s="1"/>
  <c r="F196" i="1"/>
  <c r="F195" i="1" s="1"/>
  <c r="F194" i="1"/>
  <c r="F193" i="1" s="1"/>
  <c r="F192" i="1"/>
  <c r="F191" i="1" s="1"/>
  <c r="F186" i="1"/>
  <c r="F185" i="1"/>
  <c r="F184" i="1" s="1"/>
  <c r="G184" i="1"/>
  <c r="G183" i="1" s="1"/>
  <c r="G182" i="1" s="1"/>
  <c r="G181" i="1" s="1"/>
  <c r="G180" i="1" s="1"/>
  <c r="F178" i="1"/>
  <c r="H175" i="1"/>
  <c r="F175" i="1"/>
  <c r="F172" i="1"/>
  <c r="F169" i="1"/>
  <c r="F168" i="1" s="1"/>
  <c r="F167" i="1"/>
  <c r="H162" i="1"/>
  <c r="F162" i="1"/>
  <c r="H160" i="1"/>
  <c r="F160" i="1"/>
  <c r="H158" i="1"/>
  <c r="F158" i="1"/>
  <c r="H156" i="1"/>
  <c r="F156" i="1"/>
  <c r="H154" i="1"/>
  <c r="F154" i="1"/>
  <c r="H152" i="1"/>
  <c r="F152" i="1"/>
  <c r="H150" i="1"/>
  <c r="F150" i="1"/>
  <c r="H148" i="1"/>
  <c r="F148" i="1"/>
  <c r="F146" i="1"/>
  <c r="G144" i="1"/>
  <c r="F144" i="1"/>
  <c r="G142" i="1"/>
  <c r="F142" i="1"/>
  <c r="G140" i="1"/>
  <c r="F140" i="1"/>
  <c r="G138" i="1"/>
  <c r="F138" i="1"/>
  <c r="G136" i="1"/>
  <c r="F136" i="1"/>
  <c r="G134" i="1"/>
  <c r="F134" i="1"/>
  <c r="G132" i="1"/>
  <c r="F132" i="1"/>
  <c r="G130" i="1"/>
  <c r="F130" i="1"/>
  <c r="G128" i="1"/>
  <c r="F128" i="1"/>
  <c r="F125" i="1"/>
  <c r="F124" i="1" s="1"/>
  <c r="F122" i="1"/>
  <c r="F121" i="1"/>
  <c r="F120" i="1" s="1"/>
  <c r="F113" i="1"/>
  <c r="F112" i="1" s="1"/>
  <c r="F109" i="1"/>
  <c r="F108" i="1" s="1"/>
  <c r="F107" i="1" s="1"/>
  <c r="F104" i="1"/>
  <c r="G102" i="1"/>
  <c r="G101" i="1" s="1"/>
  <c r="G100" i="1" s="1"/>
  <c r="G99" i="1" s="1"/>
  <c r="F102" i="1"/>
  <c r="F97" i="1"/>
  <c r="F95" i="1"/>
  <c r="G93" i="1"/>
  <c r="F93" i="1"/>
  <c r="G91" i="1"/>
  <c r="F91" i="1"/>
  <c r="F90" i="1"/>
  <c r="F89" i="1" s="1"/>
  <c r="F88" i="1"/>
  <c r="F87" i="1" s="1"/>
  <c r="F86" i="1"/>
  <c r="F85" i="1" s="1"/>
  <c r="G79" i="1"/>
  <c r="G78" i="1" s="1"/>
  <c r="F79" i="1"/>
  <c r="F78" i="1" s="1"/>
  <c r="F77" i="1" s="1"/>
  <c r="F76" i="1" s="1"/>
  <c r="F75" i="1" s="1"/>
  <c r="G77" i="1"/>
  <c r="G76" i="1" s="1"/>
  <c r="G75" i="1" s="1"/>
  <c r="F72" i="1"/>
  <c r="F71" i="1" s="1"/>
  <c r="F70" i="1" s="1"/>
  <c r="F69" i="1" s="1"/>
  <c r="F68" i="1" s="1"/>
  <c r="H65" i="1"/>
  <c r="H61" i="1" s="1"/>
  <c r="H60" i="1" s="1"/>
  <c r="F65" i="1"/>
  <c r="F64" i="1"/>
  <c r="F63" i="1"/>
  <c r="G58" i="1"/>
  <c r="G53" i="1" s="1"/>
  <c r="G52" i="1" s="1"/>
  <c r="F56" i="1"/>
  <c r="F54" i="1"/>
  <c r="F50" i="1"/>
  <c r="F49" i="1" s="1"/>
  <c r="F47" i="1"/>
  <c r="F38" i="1"/>
  <c r="F37" i="1" s="1"/>
  <c r="F36" i="1" s="1"/>
  <c r="F35" i="1" s="1"/>
  <c r="F34" i="1" s="1"/>
  <c r="F32" i="1"/>
  <c r="F31" i="1" s="1"/>
  <c r="F30" i="1" s="1"/>
  <c r="F29" i="1" s="1"/>
  <c r="F27" i="1"/>
  <c r="F26" i="1"/>
  <c r="F25" i="1" s="1"/>
  <c r="F23" i="1"/>
  <c r="F19" i="1"/>
  <c r="F18" i="1" s="1"/>
  <c r="F17" i="1"/>
  <c r="F16" i="1" s="1"/>
  <c r="F15" i="1"/>
  <c r="F14" i="1" s="1"/>
  <c r="F13" i="1"/>
  <c r="F12" i="1" s="1"/>
  <c r="L259" i="1" l="1"/>
  <c r="L258" i="1" s="1"/>
  <c r="L257" i="1" s="1"/>
  <c r="L256" i="1" s="1"/>
  <c r="F198" i="1"/>
  <c r="F197" i="1" s="1"/>
  <c r="F171" i="1"/>
  <c r="F170" i="1" s="1"/>
  <c r="N116" i="1"/>
  <c r="N115" i="1" s="1"/>
  <c r="N343" i="1" s="1"/>
  <c r="H171" i="1"/>
  <c r="H170" i="1" s="1"/>
  <c r="K116" i="1"/>
  <c r="K115" i="1" s="1"/>
  <c r="K343" i="1" s="1"/>
  <c r="F165" i="1"/>
  <c r="F164" i="1" s="1"/>
  <c r="H119" i="1"/>
  <c r="H118" i="1" s="1"/>
  <c r="H117" i="1" s="1"/>
  <c r="F166" i="1"/>
  <c r="F119" i="1"/>
  <c r="F118" i="1" s="1"/>
  <c r="F117" i="1" s="1"/>
  <c r="G119" i="1"/>
  <c r="G118" i="1" s="1"/>
  <c r="G117" i="1" s="1"/>
  <c r="G116" i="1" s="1"/>
  <c r="I235" i="1"/>
  <c r="I209" i="1" s="1"/>
  <c r="I44" i="1"/>
  <c r="I8" i="1" s="1"/>
  <c r="F84" i="1"/>
  <c r="F83" i="1" s="1"/>
  <c r="F82" i="1" s="1"/>
  <c r="F81" i="1" s="1"/>
  <c r="F62" i="1"/>
  <c r="F61" i="1" s="1"/>
  <c r="F60" i="1" s="1"/>
  <c r="G44" i="1"/>
  <c r="G8" i="1" s="1"/>
  <c r="H44" i="1"/>
  <c r="H8" i="1" s="1"/>
  <c r="L235" i="1"/>
  <c r="L209" i="1" s="1"/>
  <c r="L44" i="1"/>
  <c r="L8" i="1" s="1"/>
  <c r="J209" i="1"/>
  <c r="J115" i="1" s="1"/>
  <c r="J343" i="1" s="1"/>
  <c r="F46" i="1"/>
  <c r="F45" i="1" s="1"/>
  <c r="F262" i="1"/>
  <c r="F259" i="1" s="1"/>
  <c r="F22" i="1"/>
  <c r="F21" i="1" s="1"/>
  <c r="F20" i="1" s="1"/>
  <c r="M209" i="1"/>
  <c r="M115" i="1" s="1"/>
  <c r="M343" i="1" s="1"/>
  <c r="I315" i="1"/>
  <c r="F53" i="1"/>
  <c r="F52" i="1" s="1"/>
  <c r="L292" i="1"/>
  <c r="L291" i="1" s="1"/>
  <c r="L290" i="1" s="1"/>
  <c r="L289" i="1" s="1"/>
  <c r="I99" i="1"/>
  <c r="I74" i="1" s="1"/>
  <c r="I292" i="1"/>
  <c r="I291" i="1" s="1"/>
  <c r="I290" i="1" s="1"/>
  <c r="I289" i="1" s="1"/>
  <c r="F247" i="1"/>
  <c r="F252" i="1"/>
  <c r="L315" i="1"/>
  <c r="F183" i="1"/>
  <c r="F182" i="1" s="1"/>
  <c r="F181" i="1" s="1"/>
  <c r="L116" i="1"/>
  <c r="L188" i="1"/>
  <c r="L180" i="1" s="1"/>
  <c r="I188" i="1"/>
  <c r="I180" i="1" s="1"/>
  <c r="G84" i="1"/>
  <c r="G83" i="1" s="1"/>
  <c r="G82" i="1" s="1"/>
  <c r="G81" i="1" s="1"/>
  <c r="G74" i="1" s="1"/>
  <c r="L99" i="1"/>
  <c r="L74" i="1" s="1"/>
  <c r="F111" i="1"/>
  <c r="F106" i="1" s="1"/>
  <c r="F285" i="1"/>
  <c r="F284" i="1" s="1"/>
  <c r="F283" i="1" s="1"/>
  <c r="F282" i="1" s="1"/>
  <c r="F293" i="1"/>
  <c r="F302" i="1"/>
  <c r="F325" i="1"/>
  <c r="F324" i="1" s="1"/>
  <c r="F323" i="1" s="1"/>
  <c r="F310" i="1"/>
  <c r="F309" i="1" s="1"/>
  <c r="F308" i="1" s="1"/>
  <c r="F307" i="1" s="1"/>
  <c r="F205" i="1"/>
  <c r="F318" i="1"/>
  <c r="F317" i="1" s="1"/>
  <c r="F316" i="1" s="1"/>
  <c r="F190" i="1"/>
  <c r="F189" i="1" s="1"/>
  <c r="F236" i="1"/>
  <c r="I116" i="1"/>
  <c r="G235" i="1"/>
  <c r="G210" i="1" s="1"/>
  <c r="F11" i="1"/>
  <c r="F10" i="1" s="1"/>
  <c r="F9" i="1" s="1"/>
  <c r="F100" i="1"/>
  <c r="F101" i="1" s="1"/>
  <c r="H210" i="1"/>
  <c r="H209" i="1" s="1"/>
  <c r="G252" i="1"/>
  <c r="F212" i="1"/>
  <c r="F211" i="1" s="1"/>
  <c r="F273" i="1"/>
  <c r="F272" i="1" s="1"/>
  <c r="F271" i="1" s="1"/>
  <c r="F270" i="1" s="1"/>
  <c r="F258" i="1" l="1"/>
  <c r="F257" i="1" s="1"/>
  <c r="F256" i="1" s="1"/>
  <c r="I210" i="1"/>
  <c r="H116" i="1"/>
  <c r="H115" i="1" s="1"/>
  <c r="H343" i="1" s="1"/>
  <c r="L210" i="1"/>
  <c r="F44" i="1"/>
  <c r="F8" i="1" s="1"/>
  <c r="F315" i="1"/>
  <c r="I115" i="1"/>
  <c r="I343" i="1" s="1"/>
  <c r="F235" i="1"/>
  <c r="F209" i="1" s="1"/>
  <c r="L115" i="1"/>
  <c r="L343" i="1" s="1"/>
  <c r="F116" i="1"/>
  <c r="F188" i="1"/>
  <c r="F180" i="1" s="1"/>
  <c r="F292" i="1"/>
  <c r="F291" i="1" s="1"/>
  <c r="F290" i="1" s="1"/>
  <c r="F289" i="1" s="1"/>
  <c r="G209" i="1"/>
  <c r="G115" i="1" s="1"/>
  <c r="G343" i="1" s="1"/>
  <c r="F99" i="1"/>
  <c r="F74" i="1" s="1"/>
  <c r="F210" i="1" l="1"/>
  <c r="F115" i="1"/>
  <c r="F343" i="1" s="1"/>
  <c r="B4" i="4"/>
  <c r="B14" i="4"/>
  <c r="A19" i="4"/>
  <c r="A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cift</author>
    <author>Трубникова Наталья Викторовна</author>
  </authors>
  <commentList>
    <comment ref="B2" authorId="0" shapeId="0" xr:uid="{00000000-0006-0000-0100-000001000000}">
      <text>
        <r>
          <rPr>
            <b/>
            <sz val="8"/>
            <color indexed="81"/>
            <rFont val="Tahoma"/>
            <family val="2"/>
            <charset val="204"/>
          </rPr>
          <t>Format Row (строка формата)</t>
        </r>
      </text>
    </comment>
    <comment ref="B3" authorId="0" shapeId="0" xr:uid="{00000000-0006-0000-0100-000002000000}">
      <text>
        <r>
          <rPr>
            <b/>
            <sz val="8"/>
            <color indexed="81"/>
            <rFont val="Tahoma"/>
            <family val="2"/>
            <charset val="204"/>
          </rPr>
          <t>Glance Type (тип файла расчетного листа) - Не используется</t>
        </r>
      </text>
    </comment>
    <comment ref="B4" authorId="0" shapeId="0" xr:uid="{00000000-0006-0000-0100-000003000000}">
      <text>
        <r>
          <rPr>
            <b/>
            <sz val="8"/>
            <color indexed="81"/>
            <rFont val="Tahoma"/>
            <family val="2"/>
            <charset val="204"/>
          </rPr>
          <t>Extended Data Area (расширенная область данных)</t>
        </r>
      </text>
    </comment>
    <comment ref="B5" authorId="0" shapeId="0" xr:uid="{00000000-0006-0000-0100-000004000000}">
      <text>
        <r>
          <rPr>
            <b/>
            <sz val="8"/>
            <color indexed="81"/>
            <rFont val="Tahoma"/>
            <family val="2"/>
            <charset val="204"/>
          </rPr>
          <t>DataSheet Version</t>
        </r>
      </text>
    </comment>
    <comment ref="B6" authorId="0" shapeId="0" xr:uid="{00000000-0006-0000-0100-000005000000}">
      <text>
        <r>
          <rPr>
            <b/>
            <sz val="8"/>
            <color indexed="81"/>
            <rFont val="Tahoma"/>
            <family val="2"/>
            <charset val="204"/>
          </rPr>
          <t>GUID for OfficeLink</t>
        </r>
      </text>
    </comment>
    <comment ref="B7" authorId="0" shapeId="0" xr:uid="{00000000-0006-0000-0100-000006000000}">
      <text>
        <r>
          <rPr>
            <b/>
            <sz val="8"/>
            <color indexed="81"/>
            <rFont val="Tahoma"/>
            <family val="2"/>
            <charset val="204"/>
          </rPr>
          <t>File-Safe Get Latest Version</t>
        </r>
      </text>
    </comment>
    <comment ref="B8" authorId="0" shapeId="0" xr:uid="{00000000-0006-0000-0100-000007000000}">
      <text>
        <r>
          <rPr>
            <b/>
            <sz val="8"/>
            <color indexed="81"/>
            <rFont val="Tahoma"/>
            <family val="2"/>
            <charset val="204"/>
          </rPr>
          <t>File-Safe CheckOut</t>
        </r>
      </text>
    </comment>
    <comment ref="B9" authorId="0" shapeId="0" xr:uid="{00000000-0006-0000-0100-000008000000}">
      <text>
        <r>
          <rPr>
            <b/>
            <sz val="8"/>
            <color indexed="81"/>
            <rFont val="Tahoma"/>
            <family val="2"/>
            <charset val="204"/>
          </rPr>
          <t>File-Safe Ask Further Get Latest Version</t>
        </r>
      </text>
    </comment>
    <comment ref="B10" authorId="0" shapeId="0" xr:uid="{00000000-0006-0000-0100-000009000000}">
      <text>
        <r>
          <rPr>
            <b/>
            <sz val="8"/>
            <color indexed="81"/>
            <rFont val="Tahoma"/>
            <family val="2"/>
            <charset val="204"/>
          </rPr>
          <t>File-Safe Set New Version</t>
        </r>
      </text>
    </comment>
    <comment ref="B11" authorId="0" shapeId="0" xr:uid="{00000000-0006-0000-0100-00000A000000}">
      <text>
        <r>
          <rPr>
            <b/>
            <sz val="8"/>
            <color indexed="81"/>
            <rFont val="Tahoma"/>
            <family val="2"/>
            <charset val="204"/>
          </rPr>
          <t>File-Safe CheckIn</t>
        </r>
      </text>
    </comment>
    <comment ref="B12" authorId="0" shapeId="0" xr:uid="{00000000-0006-0000-0100-00000B000000}">
      <text>
        <r>
          <rPr>
            <b/>
            <sz val="8"/>
            <color indexed="81"/>
            <rFont val="Tahoma"/>
            <family val="2"/>
            <charset val="204"/>
          </rPr>
          <t>File-Safe Ask Further Set New Version</t>
        </r>
      </text>
    </comment>
    <comment ref="B13" authorId="0" shapeId="0" xr:uid="{00000000-0006-0000-0100-00000C000000}">
      <text>
        <r>
          <rPr>
            <b/>
            <sz val="8"/>
            <color indexed="81"/>
            <rFont val="Tahoma"/>
            <family val="2"/>
            <charset val="204"/>
          </rPr>
          <t>FileVersion</t>
        </r>
      </text>
    </comment>
    <comment ref="B14" authorId="0" shapeId="0" xr:uid="{00000000-0006-0000-0100-00000D000000}">
      <text>
        <r>
          <rPr>
            <b/>
            <sz val="8"/>
            <color indexed="81"/>
            <rFont val="Tahoma"/>
            <family val="2"/>
            <charset val="204"/>
          </rPr>
          <t>New row link</t>
        </r>
      </text>
    </comment>
    <comment ref="A15" authorId="1" shapeId="0" xr:uid="{00000000-0006-0000-0100-00000E000000}">
      <text>
        <r>
          <rPr>
            <b/>
            <sz val="8"/>
            <color indexed="81"/>
            <rFont val="Tahoma"/>
            <family val="2"/>
            <charset val="204"/>
          </rPr>
          <t>Номера структур версий классификаторов</t>
        </r>
      </text>
    </comment>
    <comment ref="B15" authorId="0" shapeId="0" xr:uid="{00000000-0006-0000-0100-00000F000000}">
      <text>
        <r>
          <rPr>
            <b/>
            <sz val="8"/>
            <color indexed="81"/>
            <rFont val="Tahoma"/>
            <family val="2"/>
            <charset val="204"/>
          </rPr>
          <t>FileID</t>
        </r>
      </text>
    </comment>
    <comment ref="B16" authorId="0" shapeId="0" xr:uid="{00000000-0006-0000-0100-000010000000}">
      <text>
        <r>
          <rPr>
            <b/>
            <sz val="8"/>
            <color indexed="81"/>
            <rFont val="Tahoma"/>
            <family val="2"/>
            <charset val="204"/>
          </rPr>
          <t>Field RowID</t>
        </r>
      </text>
    </comment>
    <comment ref="B17" authorId="0" shapeId="0" xr:uid="{00000000-0006-0000-0100-000011000000}">
      <text>
        <r>
          <rPr>
            <b/>
            <sz val="8"/>
            <color indexed="81"/>
            <rFont val="Tahoma"/>
            <family val="2"/>
            <charset val="204"/>
          </rPr>
          <t>Data Arguments</t>
        </r>
      </text>
    </comment>
    <comment ref="A18" authorId="0" shapeId="0" xr:uid="{00000000-0006-0000-0100-000012000000}">
      <text>
        <r>
          <rPr>
            <b/>
            <sz val="8"/>
            <color indexed="81"/>
            <rFont val="Tahoma"/>
            <family val="2"/>
            <charset val="204"/>
          </rPr>
          <t>Ссылка на строку системных заголовков</t>
        </r>
      </text>
    </comment>
    <comment ref="B18" authorId="0" shapeId="0" xr:uid="{00000000-0006-0000-0100-000013000000}">
      <text>
        <r>
          <rPr>
            <b/>
            <sz val="8"/>
            <color indexed="81"/>
            <rFont val="Tahoma"/>
            <family val="2"/>
            <charset val="204"/>
          </rPr>
          <t>Data ID</t>
        </r>
      </text>
    </comment>
    <comment ref="A19" authorId="0" shapeId="0" xr:uid="{00000000-0006-0000-0100-000014000000}">
      <text>
        <r>
          <rPr>
            <b/>
            <sz val="8"/>
            <color indexed="81"/>
            <rFont val="Tahoma"/>
            <family val="2"/>
            <charset val="204"/>
          </rPr>
          <t>Ссылка на строку заголовков</t>
        </r>
      </text>
    </comment>
    <comment ref="B19" authorId="0" shapeId="0" xr:uid="{00000000-0006-0000-0100-000015000000}">
      <text>
        <r>
          <rPr>
            <b/>
            <sz val="8"/>
            <color indexed="81"/>
            <rFont val="Tahoma"/>
            <family val="2"/>
            <charset val="204"/>
          </rPr>
          <t>Имя листа представления данных</t>
        </r>
      </text>
    </comment>
  </commentList>
</comments>
</file>

<file path=xl/sharedStrings.xml><?xml version="1.0" encoding="utf-8"?>
<sst xmlns="http://schemas.openxmlformats.org/spreadsheetml/2006/main" count="8596" uniqueCount="2282">
  <si>
    <t>=RowLink(Лист1!$1035:$1035)</t>
  </si>
  <si>
    <t>=RowLink(Лист1!$1036:$1036)</t>
  </si>
  <si>
    <t>=RowLink(Лист1!$1037:$1037)</t>
  </si>
  <si>
    <t>=RowLink(Лист1!$1038:$1038)</t>
  </si>
  <si>
    <t>=RowLink(Лист1!$1039:$1039)</t>
  </si>
  <si>
    <t>=RowLink(Лист1!$1040:$1040)</t>
  </si>
  <si>
    <t>=RowLink(Лист1!$512:$512)</t>
  </si>
  <si>
    <t>=RowLink(Лист1!$513:$513)</t>
  </si>
  <si>
    <t>=RowLink(Лист1!$514:$514)</t>
  </si>
  <si>
    <t>=RowLink(Лист1!$515:$515)</t>
  </si>
  <si>
    <t>=RowLink(Лист1!$516:$516)</t>
  </si>
  <si>
    <t>=RowLink(Лист1!$517:$517)</t>
  </si>
  <si>
    <t>=RowLink(Лист1!$518:$518)</t>
  </si>
  <si>
    <t>=RowLink(Лист1!$662:$662)</t>
  </si>
  <si>
    <t>=RowLink(Лист1!$663:$663)</t>
  </si>
  <si>
    <t>=RowLink(Лист1!$666:$666)</t>
  </si>
  <si>
    <t>=RowLink(Лист1!$667:$667)</t>
  </si>
  <si>
    <t>=RowLink(Лист1!$687:$687)</t>
  </si>
  <si>
    <t>=RowLink(Лист1!$688:$688)</t>
  </si>
  <si>
    <t>=RowLink(Лист1!$691:$691)</t>
  </si>
  <si>
    <t>=RowLink(Лист1!$692:$692)</t>
  </si>
  <si>
    <t>=RowLink(Лист1!$698:$698)</t>
  </si>
  <si>
    <t>=RowLink(Лист1!$699:$699)</t>
  </si>
  <si>
    <t>=RowLink(Лист1!$700:$700)</t>
  </si>
  <si>
    <t>=RowLink(Лист1!$701:$701)</t>
  </si>
  <si>
    <t>=RowLink(Лист1!$702:$702)</t>
  </si>
  <si>
    <t>=RowLink(Лист1!$703:$703)</t>
  </si>
  <si>
    <t>=RowLink(Лист1!$704:$704)</t>
  </si>
  <si>
    <t>=RowLink(Лист1!$705:$705)</t>
  </si>
  <si>
    <t>=RowLink(Лист1!$706:$706)</t>
  </si>
  <si>
    <t>=RowLink(Лист1!$778:$778)</t>
  </si>
  <si>
    <t>=RowLink(Лист1!$779:$779)</t>
  </si>
  <si>
    <t>=RowLink(Лист1!$780:$780)</t>
  </si>
  <si>
    <t>=RowLink(Лист1!$185:$185)</t>
  </si>
  <si>
    <t>=RowLink(Лист1!$186:$186)</t>
  </si>
  <si>
    <t>=RowLink(Лист1!$200:$200)</t>
  </si>
  <si>
    <t>=RowLink(Лист1!$207:$207)</t>
  </si>
  <si>
    <t>=RowLink(Лист1!$221:$221)</t>
  </si>
  <si>
    <t>07</t>
  </si>
  <si>
    <t>Образование</t>
  </si>
  <si>
    <t>=RowLink(Лист1!$226:$226)</t>
  </si>
  <si>
    <t>=RowLink(Лист1!$227:$227)</t>
  </si>
  <si>
    <t>=RowLink(Лист1!$234:$234)</t>
  </si>
  <si>
    <t>=RowLink(Лист1!$235:$235)</t>
  </si>
  <si>
    <t>=RowLink(Лист1!$286:$286)</t>
  </si>
  <si>
    <t>=RowLink(Лист1!$656:$656)</t>
  </si>
  <si>
    <t>=RowLink(Лист1!$759:$759)</t>
  </si>
  <si>
    <t>=RowLink(Лист1!$763:$763)</t>
  </si>
  <si>
    <t>=RowLink(Лист1!$791:$791)</t>
  </si>
  <si>
    <t>=RowLink(Лист1!$895:$895)</t>
  </si>
  <si>
    <t>=RowLink(Лист1!$897:$897)</t>
  </si>
  <si>
    <t>=RowLink(Лист1!$898:$898)</t>
  </si>
  <si>
    <t>=RowLink(Лист1!$900:$900)</t>
  </si>
  <si>
    <t>=RowLink(Лист1!$952:$952)</t>
  </si>
  <si>
    <t>=RowLink(Лист1!$999:$999)</t>
  </si>
  <si>
    <t>=RowLink(Лист1!$1001:$1001)</t>
  </si>
  <si>
    <t>=RowLink(Лист1!$1002:$1002)</t>
  </si>
  <si>
    <t>=RowLink(Лист1!$1134:$1134)</t>
  </si>
  <si>
    <t>=RowLink(Лист1!$1166:$1166)</t>
  </si>
  <si>
    <t>=RowLink(Лист1!$1308:$1308)</t>
  </si>
  <si>
    <t>=RowLink(Лист1!$1309:$1309)</t>
  </si>
  <si>
    <t>=RowLink(Лист1!$73:$73)</t>
  </si>
  <si>
    <t>=RowLink(Лист1!$215:$215)</t>
  </si>
  <si>
    <t>=RowLink(Лист1!$216:$216)</t>
  </si>
  <si>
    <t>=RowLink(Лист1!$109:$109)</t>
  </si>
  <si>
    <t>=RowLink(Лист1!$110:$110)</t>
  </si>
  <si>
    <t>=RowLink(Лист1!$684:$684)</t>
  </si>
  <si>
    <t>=RowLink(Лист1!$140:$140)</t>
  </si>
  <si>
    <t>=RowLink(Лист1!$76:$76)</t>
  </si>
  <si>
    <t>=RowLink(Лист1!$223:$223)</t>
  </si>
  <si>
    <t>=RowLink(Лист1!$224:$224)</t>
  </si>
  <si>
    <t>=RowLink(Лист1!$237:$237)</t>
  </si>
  <si>
    <t>=RowLink(Лист1!$298:$298)</t>
  </si>
  <si>
    <t>=RowLink(Лист1!$300:$300)</t>
  </si>
  <si>
    <t>=RowLink(Лист1!$313:$313)</t>
  </si>
  <si>
    <t>=RowLink(Лист1!$319:$319)</t>
  </si>
  <si>
    <t>=RowLink(Лист1!$433:$433)</t>
  </si>
  <si>
    <t>=RowLink(Лист1!$434:$434)</t>
  </si>
  <si>
    <t>=RowLink(Лист1!$436:$436)</t>
  </si>
  <si>
    <t>=RowLink(Лист1!$438:$438)</t>
  </si>
  <si>
    <t>=RowLink(Лист1!$636:$636)</t>
  </si>
  <si>
    <t>=RowLink(Лист1!$654:$654)</t>
  </si>
  <si>
    <t>=RowLink(Лист1!$1095:$1095)</t>
  </si>
  <si>
    <t>=RowLink(Лист1!$1100:$1100)</t>
  </si>
  <si>
    <t>=RowLink(Лист1!$1101:$1101)</t>
  </si>
  <si>
    <t>Функционирование законодательных (представительных) органов государственной власти и представительных органов муниципальных образований</t>
  </si>
  <si>
    <t>Резервные фонды</t>
  </si>
  <si>
    <t>11</t>
  </si>
  <si>
    <t>Социальная политика</t>
  </si>
  <si>
    <t>0920310</t>
  </si>
  <si>
    <t>5160110</t>
  </si>
  <si>
    <t>5160120</t>
  </si>
  <si>
    <t>014</t>
  </si>
  <si>
    <t>2027203</t>
  </si>
  <si>
    <t>{CEACC915-3111-4D93-A10F-250100832C68}</t>
  </si>
  <si>
    <t>=RowLink(Лист1!$1057:$1057)</t>
  </si>
  <si>
    <t>=RowLink(Лист1!$1058:$1058)</t>
  </si>
  <si>
    <t>=RowLink(Лист1!$1061:$1061)</t>
  </si>
  <si>
    <t>=RowLink(Лист1!$1062:$1062)</t>
  </si>
  <si>
    <t>=RowLink(Лист1!$1069:$1069)</t>
  </si>
  <si>
    <t>=RowLink(Лист1!$1070:$1070)</t>
  </si>
  <si>
    <t>=RowLink(Лист1!$1071:$1071)</t>
  </si>
  <si>
    <t>=RowLink(Лист1!$1072:$1072)</t>
  </si>
  <si>
    <t>=RowLink(Лист1!$1073:$1073)</t>
  </si>
  <si>
    <t>=RowLink(Лист1!$1074:$1074)</t>
  </si>
  <si>
    <t>=RowLink(Лист1!$1076:$1076)</t>
  </si>
  <si>
    <t>=RowLink(Лист1!$1077:$1077)</t>
  </si>
  <si>
    <t>=RowLink(Лист1!$1078:$1078)</t>
  </si>
  <si>
    <t>=RowLink(Лист1!$1079:$1079)</t>
  </si>
  <si>
    <t>=RowLink(Лист1!$1080:$1080)</t>
  </si>
  <si>
    <t>=RowLink(Лист1!$1094:$1094)</t>
  </si>
  <si>
    <t>Мероприятия по озеленению территории города</t>
  </si>
  <si>
    <t>Проведение землеустроительных работ</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</si>
  <si>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</si>
  <si>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Предоставление субсидий бюджетным, автономным учреждениям и иным некоммерческим организациям</t>
  </si>
  <si>
    <t>=RowLink(Лист1!$1102:$1102)</t>
  </si>
  <si>
    <t>=RowLink(Лист1!$1103:$1103)</t>
  </si>
  <si>
    <t>=RowLink(Лист1!$1104:$1104)</t>
  </si>
  <si>
    <t>=RowLink(Лист1!$1105:$1105)</t>
  </si>
  <si>
    <t>=RowLink(Лист1!$1106:$1106)</t>
  </si>
  <si>
    <t>=RowLink(Лист1!$1107:$1107)</t>
  </si>
  <si>
    <t>=RowLink(Лист1!$1108:$1108)</t>
  </si>
  <si>
    <t>=RowLink(Лист1!$1109:$1109)</t>
  </si>
  <si>
    <t>=RowLink(Лист1!$1110:$1110)</t>
  </si>
  <si>
    <t>=RowLink(Лист1!$1111:$1111)</t>
  </si>
  <si>
    <t>=RowLink(Лист1!$1112:$1112)</t>
  </si>
  <si>
    <t>=RowLink(Лист1!$1119:$1119)</t>
  </si>
  <si>
    <t>=RowLink(Лист1!$1120:$1120)</t>
  </si>
  <si>
    <t>=RowLink(Лист1!$1121:$1121)</t>
  </si>
  <si>
    <t>=RowLink(Лист1!$1122:$1122)</t>
  </si>
  <si>
    <t>=RowLink(Лист1!$1123:$1123)</t>
  </si>
  <si>
    <t>=RowLink(Лист1!$1179:$1179)</t>
  </si>
  <si>
    <t>=RowLink(Лист1!$209:$209)</t>
  </si>
  <si>
    <t>=RowLink(Лист1!$210:$210)</t>
  </si>
  <si>
    <t>=RowLink(Лист1!$343:$343)</t>
  </si>
  <si>
    <t>=RowLink(Лист1!$344:$344)</t>
  </si>
  <si>
    <t>=RowLink(Лист1!$348:$348)</t>
  </si>
  <si>
    <t>=RowLink(Лист1!$349:$349)</t>
  </si>
  <si>
    <t>=RowLink(Лист1!$350:$350)</t>
  </si>
  <si>
    <t>=RowLink(Лист1!$529:$529)</t>
  </si>
  <si>
    <t>=RowLink(Лист1!$530:$530)</t>
  </si>
  <si>
    <t>=RowLink(Лист1!$531:$531)</t>
  </si>
  <si>
    <t>=RowLink(Лист1!$606:$606)</t>
  </si>
  <si>
    <t>=RowLink(Лист1!$761:$761)</t>
  </si>
  <si>
    <t>=RowLink(Лист1!$762:$762)</t>
  </si>
  <si>
    <t>=RowLink(Лист1!$1194:$1194)</t>
  </si>
  <si>
    <t>=RowLink(Лист1!$1195:$1195)</t>
  </si>
  <si>
    <t>=RowLink(Лист1!$1196:$1196)</t>
  </si>
  <si>
    <t>=RowLink(Лист1!$14:$14)</t>
  </si>
  <si>
    <t>=RowLink(Лист1!$15:$15)</t>
  </si>
  <si>
    <t>=RowLink(Лист1!$16:$16)</t>
  </si>
  <si>
    <t>=RowLink(Лист1!$17:$17)</t>
  </si>
  <si>
    <t>Дорожное хозяйство (дорожные фонды)</t>
  </si>
  <si>
    <t>=RowLink(Лист1!$18:$18)</t>
  </si>
  <si>
    <t>=RowLink(Лист1!$19:$19)</t>
  </si>
  <si>
    <t>=RowLink(Лист1!$1159:$1159)</t>
  </si>
  <si>
    <t>=RowLink(Лист1!$1240:$1240)</t>
  </si>
  <si>
    <t>=RowLink(Лист1!$1241:$1241)</t>
  </si>
  <si>
    <t>=RowLink(Лист1!$1242:$1242)</t>
  </si>
  <si>
    <t>=RowLink(Лист1!$1243:$1243)</t>
  </si>
  <si>
    <t>=RowLink(Лист1!$1244:$1244)</t>
  </si>
  <si>
    <t>=RowLink(Лист1!$1245:$1245)</t>
  </si>
  <si>
    <t>=RowLink(Лист1!$1246:$1246)</t>
  </si>
  <si>
    <t>=RowLink(Лист1!$1247:$1247)</t>
  </si>
  <si>
    <t>=RowLink(Лист1!$1248:$1248)</t>
  </si>
  <si>
    <t>=RowLink(Лист1!$1249:$1249)</t>
  </si>
  <si>
    <t>=RowLink(Лист1!$1250:$1250)</t>
  </si>
  <si>
    <t>=RowLink(Лист1!$1251:$1251)</t>
  </si>
  <si>
    <t>=RowLink(Лист1!$1252:$1252)</t>
  </si>
  <si>
    <t>=RowLink(Лист1!$1253:$1253)</t>
  </si>
  <si>
    <t>=RowLink(Лист1!$1254:$1254)</t>
  </si>
  <si>
    <t>=RowLink(Лист1!$1255:$1255)</t>
  </si>
  <si>
    <t>=RowLink(Лист1!$1256:$1256)</t>
  </si>
  <si>
    <t>26008</t>
  </si>
  <si>
    <t>26012</t>
  </si>
  <si>
    <t>26013</t>
  </si>
  <si>
    <t>26014</t>
  </si>
  <si>
    <t>26028</t>
  </si>
  <si>
    <t>26029</t>
  </si>
  <si>
    <t>26031</t>
  </si>
  <si>
    <t>26033</t>
  </si>
  <si>
    <t>26034</t>
  </si>
  <si>
    <t>26035</t>
  </si>
  <si>
    <t>52277</t>
  </si>
  <si>
    <t>51411</t>
  </si>
  <si>
    <t>796</t>
  </si>
  <si>
    <t>797</t>
  </si>
  <si>
    <t>26399</t>
  </si>
  <si>
    <t>264</t>
  </si>
  <si>
    <t>26401</t>
  </si>
  <si>
    <t>43202</t>
  </si>
  <si>
    <t>491</t>
  </si>
  <si>
    <t>49101</t>
  </si>
  <si>
    <t>50199</t>
  </si>
  <si>
    <t>507</t>
  </si>
  <si>
    <t>50799</t>
  </si>
  <si>
    <t>50522</t>
  </si>
  <si>
    <t>50529</t>
  </si>
  <si>
    <t>50530</t>
  </si>
  <si>
    <t>50537</t>
  </si>
  <si>
    <t>50544</t>
  </si>
  <si>
    <t>50545</t>
  </si>
  <si>
    <t>50546</t>
  </si>
  <si>
    <t>50561</t>
  </si>
  <si>
    <t>00215</t>
  </si>
  <si>
    <t>50548</t>
  </si>
  <si>
    <t>010908</t>
  </si>
  <si>
    <t>51297</t>
  </si>
  <si>
    <t>=RowLink(Лист1!$194:$194)</t>
  </si>
  <si>
    <t>=RowLink(Лист1!$196:$196)</t>
  </si>
  <si>
    <t>=RowLink(Лист1!$197:$197)</t>
  </si>
  <si>
    <t>=RowLink(Лист1!$198:$198)</t>
  </si>
  <si>
    <t>=RowLink(Лист1!$201:$201)</t>
  </si>
  <si>
    <t>=RowLink(Лист1!$202:$202)</t>
  </si>
  <si>
    <t>=RowLink(Лист1!$203:$203)</t>
  </si>
  <si>
    <t>=RowLink(Лист1!$208:$208)</t>
  </si>
  <si>
    <t>=RowLink(Лист1!$211:$211)</t>
  </si>
  <si>
    <t>=RowLink(Лист1!$217:$217)</t>
  </si>
  <si>
    <t>=RowLink(Лист1!$883:$883)</t>
  </si>
  <si>
    <t>=RowLink(Лист1!$600:$600)</t>
  </si>
  <si>
    <t>=RowLink(Лист1!$638:$638)</t>
  </si>
  <si>
    <t>=RowLink(Лист1!$658:$658)</t>
  </si>
  <si>
    <t>=RowLink(Лист1!$660:$660)</t>
  </si>
  <si>
    <t>=RowLink(Лист1!$664:$664)</t>
  </si>
  <si>
    <t>=RowLink(Лист1!$673:$673)</t>
  </si>
  <si>
    <t>=RowLink(Лист1!$674:$674)</t>
  </si>
  <si>
    <t>=RowLink(Лист1!$765:$765)</t>
  </si>
  <si>
    <t>=RowLink(Лист1!$766:$766)</t>
  </si>
  <si>
    <t>=RowLink(Лист1!$794:$794)</t>
  </si>
  <si>
    <t>=RowLink(Лист1!$795:$795)</t>
  </si>
  <si>
    <t>=RowLink(Лист1!$891:$891)</t>
  </si>
  <si>
    <t>=RowLink(Лист1!$903:$903)</t>
  </si>
  <si>
    <t>=RowLink(Лист1!$905:$905)</t>
  </si>
  <si>
    <t>=RowLink(Лист1!$907:$907)</t>
  </si>
  <si>
    <t>=RowLink(Лист1!$1004:$1004)</t>
  </si>
  <si>
    <t>=RowLink(Лист1!$1006:$1006)</t>
  </si>
  <si>
    <t>=RowLink(Лист1!$1008:$1008)</t>
  </si>
  <si>
    <t>=RowLink(Лист1!$1151:$1151)</t>
  </si>
  <si>
    <t>=RowLink(Лист1!$1162:$1162)</t>
  </si>
  <si>
    <t>=RowLink(Лист1!$1172:$1172)</t>
  </si>
  <si>
    <t>=RowLink(Лист1!$1178:$1178)</t>
  </si>
  <si>
    <t>52266</t>
  </si>
  <si>
    <t>52268</t>
  </si>
  <si>
    <t>52269</t>
  </si>
  <si>
    <t>43101</t>
  </si>
  <si>
    <t>01010B</t>
  </si>
  <si>
    <t>06502</t>
  </si>
  <si>
    <t>52030</t>
  </si>
  <si>
    <t>52031</t>
  </si>
  <si>
    <t>52035</t>
  </si>
  <si>
    <t>50505</t>
  </si>
  <si>
    <t>50536</t>
  </si>
  <si>
    <t>52034</t>
  </si>
  <si>
    <t>773</t>
  </si>
  <si>
    <t>77301</t>
  </si>
  <si>
    <t>77302</t>
  </si>
  <si>
    <t>=RowLink(Лист1!$929:$929)</t>
  </si>
  <si>
    <t>=RowLink(Лист1!$930:$930)</t>
  </si>
  <si>
    <t>=RowLink(Лист1!$932:$932)</t>
  </si>
  <si>
    <t>=RowLink(Лист1!$933:$933)</t>
  </si>
  <si>
    <t>=RowLink(Лист1!$934:$934)</t>
  </si>
  <si>
    <t>=RowLink(Лист1!$264:$264)</t>
  </si>
  <si>
    <t>=RowLink(Лист1!$265:$265)</t>
  </si>
  <si>
    <t>=RowLink(Лист1!$266:$266)</t>
  </si>
  <si>
    <t>=RowLink(Лист1!$267:$267)</t>
  </si>
  <si>
    <t>=RowLink(Лист1!$271:$271)</t>
  </si>
  <si>
    <t>=RowLink(Лист1!$272:$272)</t>
  </si>
  <si>
    <t>=RowLink(Лист1!$273:$273)</t>
  </si>
  <si>
    <t>=RowLink(Лист1!$287:$287)</t>
  </si>
  <si>
    <t>=RowLink(Лист1!$292:$292)</t>
  </si>
  <si>
    <t>=RowLink(Лист1!$293:$293)</t>
  </si>
  <si>
    <t>=RowLink(Лист1!$294:$294)</t>
  </si>
  <si>
    <t>=RowLink(Лист1!$297:$297)</t>
  </si>
  <si>
    <t>=RowLink(Лист1!$299:$299)</t>
  </si>
  <si>
    <t>=RowLink(Лист1!$301:$301)</t>
  </si>
  <si>
    <t>00T</t>
  </si>
  <si>
    <t>00U</t>
  </si>
  <si>
    <t>042</t>
  </si>
  <si>
    <t>514</t>
  </si>
  <si>
    <t>=RowLink(Лист1!$869:$869)</t>
  </si>
  <si>
    <t>=RowLink(Лист1!$870:$870)</t>
  </si>
  <si>
    <t>=RowLink(Лист1!$871:$871)</t>
  </si>
  <si>
    <t>=RowLink(Лист1!$872:$872)</t>
  </si>
  <si>
    <t>=RowLink(Лист1!$873:$873)</t>
  </si>
  <si>
    <t>=RowLink(Лист1!$874:$874)</t>
  </si>
  <si>
    <t>=RowLink(Лист1!$875:$875)</t>
  </si>
  <si>
    <t>=RowLink(Лист1!$876:$876)</t>
  </si>
  <si>
    <t>=RowLink(Лист1!$877:$877)</t>
  </si>
  <si>
    <t>=RowLink(Лист1!$878:$878)</t>
  </si>
  <si>
    <t>=RowLink(Лист1!$879:$879)</t>
  </si>
  <si>
    <t>=RowLink(Лист1!$880:$880)</t>
  </si>
  <si>
    <t>=RowLink(Лист1!$881:$881)</t>
  </si>
  <si>
    <t>=RowLink(Лист1!$882:$882)</t>
  </si>
  <si>
    <t>=RowLink(Лист1!$158:$158)</t>
  </si>
  <si>
    <t>=RowLink(Лист1!$159:$159)</t>
  </si>
  <si>
    <t>=RowLink(Лист1!$160:$160)</t>
  </si>
  <si>
    <t>=RowLink(Лист1!$161:$161)</t>
  </si>
  <si>
    <t>=RowLink(Лист1!$162:$162)</t>
  </si>
  <si>
    <t>=RowLink(Лист1!$163:$163)</t>
  </si>
  <si>
    <t>=RowLink(Лист1!$164:$164)</t>
  </si>
  <si>
    <t>=RowLink(Лист1!$165:$165)</t>
  </si>
  <si>
    <t>=RowLink(Лист1!$166:$166)</t>
  </si>
  <si>
    <t>=RowLink(Лист1!$371:$371)</t>
  </si>
  <si>
    <t>=RowLink(Лист1!$372:$372)</t>
  </si>
  <si>
    <t>=RowLink(Лист1!$959:$959)</t>
  </si>
  <si>
    <t>=RowLink(Лист1!$960:$960)</t>
  </si>
  <si>
    <t>=RowLink(Лист1!$961:$961)</t>
  </si>
  <si>
    <t>=RowLink(Лист1!$962:$962)</t>
  </si>
  <si>
    <t>=RowLink(Лист1!$963:$963)</t>
  </si>
  <si>
    <t>=RowLink(Лист1!$964:$964)</t>
  </si>
  <si>
    <t>=RowLink(Лист1!$965:$965)</t>
  </si>
  <si>
    <t>=RowLink(Лист1!$966:$966)</t>
  </si>
  <si>
    <t>=RowLink(Лист1!$967:$967)</t>
  </si>
  <si>
    <t>=RowLink(Лист1!$970:$970)</t>
  </si>
  <si>
    <t>=RowLink(Лист1!$971:$971)</t>
  </si>
  <si>
    <t>=RowLink(Лист1!$972:$972)</t>
  </si>
  <si>
    <t>=RowLink(Лист1!$973:$973)</t>
  </si>
  <si>
    <t>=RowLink(Лист1!$974:$974)</t>
  </si>
  <si>
    <t>=RowLink(Лист1!$975:$975)</t>
  </si>
  <si>
    <t>=RowLink(Лист1!$976:$976)</t>
  </si>
  <si>
    <t>=RowLink(Лист1!$977:$977)</t>
  </si>
  <si>
    <t>=RowLink(Лист1!$914:$914)</t>
  </si>
  <si>
    <t>=RowLink(Лист1!$915:$915)</t>
  </si>
  <si>
    <t>=RowLink(Лист1!$916:$916)</t>
  </si>
  <si>
    <t>=RowLink(Лист1!$917:$917)</t>
  </si>
  <si>
    <t>=RowLink(Лист1!$918:$918)</t>
  </si>
  <si>
    <t>=RowLink(Лист1!$919:$919)</t>
  </si>
  <si>
    <t>=RowLink(Лист1!$920:$920)</t>
  </si>
  <si>
    <t>=RowLink(Лист1!$222:$222)</t>
  </si>
  <si>
    <t>=RowLink(Лист1!$225:$225)</t>
  </si>
  <si>
    <t>=RowLink(Лист1!$228:$228)</t>
  </si>
  <si>
    <t>=RowLink(Лист1!$229:$229)</t>
  </si>
  <si>
    <t>=RowLink(Лист1!$230:$230)</t>
  </si>
  <si>
    <t>=RowLink(Лист1!$236:$236)</t>
  </si>
  <si>
    <t>=RowLink(Лист1!$238:$238)</t>
  </si>
  <si>
    <t>=RowLink(Лист1!$239:$239)</t>
  </si>
  <si>
    <t>00H</t>
  </si>
  <si>
    <t>52235</t>
  </si>
  <si>
    <t>52217</t>
  </si>
  <si>
    <t>Лист1</t>
  </si>
  <si>
    <t>CalcsheetClient.Data</t>
  </si>
  <si>
    <t>[RowID]</t>
  </si>
  <si>
    <t>RowName</t>
  </si>
  <si>
    <t>CLS_F_FullBusinessCode_57</t>
  </si>
  <si>
    <t>13</t>
  </si>
  <si>
    <t>CLS_F_FullBusinessCode_49</t>
  </si>
  <si>
    <t>CLS_F_FullBusinessCode_51</t>
  </si>
  <si>
    <t>CLS_F_FullBusinessCode_50</t>
  </si>
  <si>
    <t>RGD_0</t>
  </si>
  <si>
    <t>Раздел</t>
  </si>
  <si>
    <t>{76D8C8C1-290B-4F8A-81A3-9D2EC99577B2}</t>
  </si>
  <si>
    <t>Подраздел</t>
  </si>
  <si>
    <t>=RowLink(Лист1!$1063:$1063)</t>
  </si>
  <si>
    <t>=RowLink(Лист1!$1064:$1064)</t>
  </si>
  <si>
    <t>=RowLink(Лист1!$1065:$1065)</t>
  </si>
  <si>
    <t>=RowLink(Лист1!$1066:$1066)</t>
  </si>
  <si>
    <t>=RowLink(Лист1!$1067:$1067)</t>
  </si>
  <si>
    <t>=RowLink(Лист1!$1068:$1068)</t>
  </si>
  <si>
    <t>=RowLink(Лист1!$1075:$1075)</t>
  </si>
  <si>
    <t>=RowLink(Лист1!$257:$257)</t>
  </si>
  <si>
    <t>=RowLink(Лист1!$987:$987)</t>
  </si>
  <si>
    <t>=RowLink(Лист1!$988:$988)</t>
  </si>
  <si>
    <t>=RowLink(Лист1!$992:$992)</t>
  </si>
  <si>
    <t>=RowLink(Лист1!$993:$993)</t>
  </si>
  <si>
    <t>=RowLink(Лист1!$994:$994)</t>
  </si>
  <si>
    <t>=RowLink(Лист1!$996:$996)</t>
  </si>
  <si>
    <t>=RowLink(Лист1!$997:$997)</t>
  </si>
  <si>
    <t>=RowLink(Лист1!$1000:$1000)</t>
  </si>
  <si>
    <t>=RowLink(Лист1!$1003:$1003)</t>
  </si>
  <si>
    <t>=RowLink(Лист1!$1005:$1005)</t>
  </si>
  <si>
    <t>=RowLink(Лист1!$1007:$1007)</t>
  </si>
  <si>
    <t>=RowLink(Лист1!$1009:$1009)</t>
  </si>
  <si>
    <t>=RowLink(Лист1!$1010:$1010)</t>
  </si>
  <si>
    <t>=RowLink(Лист1!$1011:$1011)</t>
  </si>
  <si>
    <t>=RowLink(Лист1!$1012:$1012)</t>
  </si>
  <si>
    <t>=RowLink(Лист1!$1013:$1013)</t>
  </si>
  <si>
    <t>=RowLink(Лист1!$1015:$1015)</t>
  </si>
  <si>
    <t>=RowLink(Лист1!$1020:$1020)</t>
  </si>
  <si>
    <t>=RowLink(Лист1!$1021:$1021)</t>
  </si>
  <si>
    <t>=RowLink(Лист1!$1022:$1022)</t>
  </si>
  <si>
    <t>=RowLink(Лист1!$1025:$1025)</t>
  </si>
  <si>
    <t>=RowLink(Лист1!$1026:$1026)</t>
  </si>
  <si>
    <t>=RowLink(Лист1!$1059:$1059)</t>
  </si>
  <si>
    <t>=RowLink(Лист1!$1060:$1060)</t>
  </si>
  <si>
    <t>Культура, кинематография</t>
  </si>
  <si>
    <t>=RowLink(Лист1!$1098:$1098)</t>
  </si>
  <si>
    <t>=RowLink(Лист1!$1099:$1099)</t>
  </si>
  <si>
    <t>=RowLink(Лист1!$1087:$1087)</t>
  </si>
  <si>
    <t>=RowLink(Лист1!$1088:$1088)</t>
  </si>
  <si>
    <t>=RowLink(Лист1!$1085:$1085)</t>
  </si>
  <si>
    <t>=RowLink(Лист1!$1086:$1086)</t>
  </si>
  <si>
    <t>=RowLink(Лист1!$1089:$1089)</t>
  </si>
  <si>
    <t>=RowLink(Лист1!$1090:$1090)</t>
  </si>
  <si>
    <t>=RowLink(Лист1!$1091:$1091)</t>
  </si>
  <si>
    <t>=RowLink(Лист1!$1092:$1092)</t>
  </si>
  <si>
    <t>=RowLink(Лист1!$1093:$1093)</t>
  </si>
  <si>
    <t>=RowLink(Лист1!$1116:$1116)</t>
  </si>
  <si>
    <t>=RowLink(Лист1!$458:$458)</t>
  </si>
  <si>
    <t>=RowLink(Лист1!$459:$459)</t>
  </si>
  <si>
    <t>=RowLink(Лист1!$460:$460)</t>
  </si>
  <si>
    <t>=RowLink(Лист1!$461:$461)</t>
  </si>
  <si>
    <t>=RowLink(Лист1!$462:$462)</t>
  </si>
  <si>
    <t>=RowLink(Лист1!$463:$463)</t>
  </si>
  <si>
    <t>=RowLink(Лист1!$464:$464)</t>
  </si>
  <si>
    <t>Содержание, ремонт, восстановление технико-эксплуатационных качеств элементов обустройства дорог</t>
  </si>
  <si>
    <t>=RowLink(Лист1!$465:$465)</t>
  </si>
  <si>
    <t>=RowLink(Лист1!$468:$468)</t>
  </si>
  <si>
    <t>=RowLink(Лист1!$469:$469)</t>
  </si>
  <si>
    <t>=RowLink(Лист1!$470:$470)</t>
  </si>
  <si>
    <t>=RowLink(Лист1!$471:$471)</t>
  </si>
  <si>
    <t>=RowLink(Лист1!$472:$472)</t>
  </si>
  <si>
    <t>=RowLink(Лист1!$398:$398)</t>
  </si>
  <si>
    <t>=RowLink(Лист1!$399:$399)</t>
  </si>
  <si>
    <t>=RowLink(Лист1!$401:$401)</t>
  </si>
  <si>
    <t>=RowLink(Лист1!$402:$402)</t>
  </si>
  <si>
    <t>=RowLink(Лист1!$403:$403)</t>
  </si>
  <si>
    <t>=RowLink(Лист1!$404:$404)</t>
  </si>
  <si>
    <t>=RowLink(Лист1!$405:$405)</t>
  </si>
  <si>
    <t>=RowLink(Лист1!$406:$406)</t>
  </si>
  <si>
    <t>=RowLink(Лист1!$407:$407)</t>
  </si>
  <si>
    <t>=RowLink(Лист1!$408:$408)</t>
  </si>
  <si>
    <t>=RowLink(Лист1!$409:$409)</t>
  </si>
  <si>
    <t>=RowLink(Лист1!$410:$410)</t>
  </si>
  <si>
    <t>=RowLink(Лист1!$411:$411)</t>
  </si>
  <si>
    <t>=RowLink(Лист1!$412:$412)</t>
  </si>
  <si>
    <t>=RowLink(Лист1!$413:$413)</t>
  </si>
  <si>
    <t>Расходы на выплаты по оплате труда главы муниципального образования</t>
  </si>
  <si>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</si>
  <si>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</si>
  <si>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</si>
  <si>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=RowLink(Лист1!$416:$416)</t>
  </si>
  <si>
    <t>=RowLink(Лист1!$418:$418)</t>
  </si>
  <si>
    <t>=RowLink(Лист1!$420:$420)</t>
  </si>
  <si>
    <t>=RowLink(Лист1!$422:$422)</t>
  </si>
  <si>
    <t>=RowLink(Лист1!$424:$424)</t>
  </si>
  <si>
    <t>=RowLink(Лист1!$1117:$1117)</t>
  </si>
  <si>
    <t>=RowLink(Лист1!$1118:$1118)</t>
  </si>
  <si>
    <t>=RowLink(Лист1!$1135:$1135)</t>
  </si>
  <si>
    <t>=RowLink(Лист1!$1139:$1139)</t>
  </si>
  <si>
    <t>=RowLink(Лист1!$1140:$1140)</t>
  </si>
  <si>
    <t>=RowLink(Лист1!$1141:$1141)</t>
  </si>
  <si>
    <t>=RowLink(Лист1!$1142:$1142)</t>
  </si>
  <si>
    <t>=RowLink(Лист1!$490:$490)</t>
  </si>
  <si>
    <t>=RowLink(Лист1!$491:$491)</t>
  </si>
  <si>
    <t>=RowLink(Лист1!$492:$492)</t>
  </si>
  <si>
    <t>=RowLink(Лист1!$493:$493)</t>
  </si>
  <si>
    <t>=RowLink(Лист1!$494:$494)</t>
  </si>
  <si>
    <t>=RowLink(Лист1!$495:$495)</t>
  </si>
  <si>
    <t>=RowLink(Лист1!$115:$115)</t>
  </si>
  <si>
    <t>=RowLink(Лист1!$116:$116)</t>
  </si>
  <si>
    <t>=RowLink(Лист1!$117:$117)</t>
  </si>
  <si>
    <t>=RowLink(Лист1!$118:$118)</t>
  </si>
  <si>
    <t>=RowLink(Лист1!$119:$119)</t>
  </si>
  <si>
    <t>=RowLink(Лист1!$120:$120)</t>
  </si>
  <si>
    <t>=RowLink(Лист1!$121:$121)</t>
  </si>
  <si>
    <t>=RowLink(Лист1!$122:$122)</t>
  </si>
  <si>
    <t>=RowLink(Лист1!$123:$123)</t>
  </si>
  <si>
    <t>=RowLink(Лист1!$124:$124)</t>
  </si>
  <si>
    <t>=RowLink(Лист1!$125:$125)</t>
  </si>
  <si>
    <t>=RowLink(Лист1!$126:$126)</t>
  </si>
  <si>
    <t>=RowLink(Лист1!$127:$127)</t>
  </si>
  <si>
    <t>=RowLink(Лист1!$128:$128)</t>
  </si>
  <si>
    <t>=RowLink(Лист1!$129:$129)</t>
  </si>
  <si>
    <t>=RowLink(Лист1!$130:$130)</t>
  </si>
  <si>
    <t>=RowLink(Лист1!$137:$137)</t>
  </si>
  <si>
    <t>=RowLink(Лист1!$138:$138)</t>
  </si>
  <si>
    <t>=RowLink(Лист1!$139:$139)</t>
  </si>
  <si>
    <t>=RowLink(Лист1!$131:$131)</t>
  </si>
  <si>
    <t>=RowLink(Лист1!$132:$132)</t>
  </si>
  <si>
    <t>=RowLink(Лист1!$133:$133)</t>
  </si>
  <si>
    <t>=RowLink(Лист1!$134:$134)</t>
  </si>
  <si>
    <t>=RowLink(Лист1!$135:$135)</t>
  </si>
  <si>
    <t>=RowLink(Лист1!$136:$136)</t>
  </si>
  <si>
    <t>=RowLink(Лист1!$141:$141)</t>
  </si>
  <si>
    <t>=RowLink(Лист1!$142:$142)</t>
  </si>
  <si>
    <t>=RowLink(Лист1!$143:$143)</t>
  </si>
  <si>
    <t>=RowLink(Лист1!$144:$144)</t>
  </si>
  <si>
    <t>=RowLink(Лист1!$145:$145)</t>
  </si>
  <si>
    <t>=RowLink(Лист1!$146:$146)</t>
  </si>
  <si>
    <t>=RowLink(Лист1!$1180:$1180)</t>
  </si>
  <si>
    <t>=RowLink(Лист1!$1181:$1181)</t>
  </si>
  <si>
    <t>=RowLink(Лист1!$1182:$1182)</t>
  </si>
  <si>
    <t>=RowLink(Лист1!$1183:$1183)</t>
  </si>
  <si>
    <t>=RowLink(Лист1!$1184:$1184)</t>
  </si>
  <si>
    <t>=RowLink(Лист1!$1185:$1185)</t>
  </si>
  <si>
    <t>=RowLink(Лист1!$1186:$1186)</t>
  </si>
  <si>
    <t>=RowLink(Лист1!$604:$604)</t>
  </si>
  <si>
    <t>=RowLink(Лист1!$605:$605)</t>
  </si>
  <si>
    <t>=RowLink(Лист1!$607:$607)</t>
  </si>
  <si>
    <t>=RowLink(Лист1!$610:$610)</t>
  </si>
  <si>
    <t>=RowLink(Лист1!$611:$611)</t>
  </si>
  <si>
    <t>=RowLink(Лист1!$614:$614)</t>
  </si>
  <si>
    <t>=RowLink(Лист1!$615:$615)</t>
  </si>
  <si>
    <t>=RowLink(Лист1!$618:$618)</t>
  </si>
  <si>
    <t>=RowLink(Лист1!$619:$619)</t>
  </si>
  <si>
    <t>=RowLink(Лист1!$621:$621)</t>
  </si>
  <si>
    <t>=RowLink(Лист1!$622:$622)</t>
  </si>
  <si>
    <t>=RowLink(Лист1!$623:$623)</t>
  </si>
  <si>
    <t>=RowLink(Лист1!$626:$626)</t>
  </si>
  <si>
    <t>=RowLink(Лист1!$628:$628)</t>
  </si>
  <si>
    <t>=RowLink(Лист1!$630:$630)</t>
  </si>
  <si>
    <t>=RowLink(Лист1!$631:$631)</t>
  </si>
  <si>
    <t>=RowLink(Лист1!$632:$632)</t>
  </si>
  <si>
    <t>=RowLink(Лист1!$633:$633)</t>
  </si>
  <si>
    <t>=RowLink(Лист1!$635:$635)</t>
  </si>
  <si>
    <t>=RowLink(Лист1!$637:$637)</t>
  </si>
  <si>
    <t>=RowLink(Лист1!$639:$639)</t>
  </si>
  <si>
    <t>=RowLink(Лист1!$641:$641)</t>
  </si>
  <si>
    <t>=RowLink(Лист1!$642:$642)</t>
  </si>
  <si>
    <t>=RowLink(Лист1!$643:$643)</t>
  </si>
  <si>
    <t>=RowLink(Лист1!$644:$644)</t>
  </si>
  <si>
    <t>=RowLink(Лист1!$645:$645)</t>
  </si>
  <si>
    <t>=RowLink(Лист1!$646:$646)</t>
  </si>
  <si>
    <t>=RowLink(Лист1!$648:$648)</t>
  </si>
  <si>
    <t>=RowLink(Лист1!$649:$649)</t>
  </si>
  <si>
    <t>=RowLink(Лист1!$651:$651)</t>
  </si>
  <si>
    <t>=RowLink(Лист1!$652:$652)</t>
  </si>
  <si>
    <t>=RowLink(Лист1!$655:$655)</t>
  </si>
  <si>
    <t>=RowLink(Лист1!$657:$657)</t>
  </si>
  <si>
    <t>=RowLink(Лист1!$659:$659)</t>
  </si>
  <si>
    <t>=RowLink(Лист1!$661:$661)</t>
  </si>
  <si>
    <t>=RowLink(Лист1!$665:$665)</t>
  </si>
  <si>
    <t>=RowLink(Лист1!$668:$668)</t>
  </si>
  <si>
    <t>=RowLink(Лист1!$669:$669)</t>
  </si>
  <si>
    <t>Другие вопросы в области физической культуры и спорта</t>
  </si>
  <si>
    <t>=RowLink(Лист1!$568:$568)</t>
  </si>
  <si>
    <t>=RowLink(Лист1!$569:$569)</t>
  </si>
  <si>
    <t>=RowLink(Лист1!$570:$570)</t>
  </si>
  <si>
    <t>=RowLink(Лист1!$571:$571)</t>
  </si>
  <si>
    <t>=RowLink(Лист1!$572:$572)</t>
  </si>
  <si>
    <t>=RowLink(Лист1!$573:$573)</t>
  </si>
  <si>
    <t>=RowLink(Лист1!$575:$575)</t>
  </si>
  <si>
    <t>=RowLink(Лист1!$576:$576)</t>
  </si>
  <si>
    <t>=RowLink(Лист1!$577:$577)</t>
  </si>
  <si>
    <t>=RowLink(Лист1!$581:$581)</t>
  </si>
  <si>
    <t>=RowLink(Лист1!$582:$582)</t>
  </si>
  <si>
    <t>=RowLink(Лист1!$583:$583)</t>
  </si>
  <si>
    <t>=RowLink(Лист1!$584:$584)</t>
  </si>
  <si>
    <t>=RowLink(Лист1!$585:$585)</t>
  </si>
  <si>
    <t>=RowLink(Лист1!$586:$586)</t>
  </si>
  <si>
    <t>=RowLink(Лист1!$587:$587)</t>
  </si>
  <si>
    <t>=RowLink(Лист1!$592:$592)</t>
  </si>
  <si>
    <t>=RowLink(Лист1!$593:$593)</t>
  </si>
  <si>
    <t>=RowLink(Лист1!$595:$595)</t>
  </si>
  <si>
    <t>=RowLink(Лист1!$596:$596)</t>
  </si>
  <si>
    <t>=RowLink(Лист1!$598:$598)</t>
  </si>
  <si>
    <t>=RowLink(Лист1!$599:$599)</t>
  </si>
  <si>
    <t>=RowLink(Лист1!$601:$601)</t>
  </si>
  <si>
    <t>=RowLink(Лист1!$602:$602)</t>
  </si>
  <si>
    <t>=RowLink(Лист1!$603:$603)</t>
  </si>
  <si>
    <t>=RowLink(Лист1!$1301:$1301)</t>
  </si>
  <si>
    <t>=RowLink(Лист1!$1302:$1302)</t>
  </si>
  <si>
    <t>=RowLink(Лист1!$1303:$1303)</t>
  </si>
  <si>
    <t>=RowLink(Лист1!$1304:$1304)</t>
  </si>
  <si>
    <t>=RowLink(Лист1!$1305:$1305)</t>
  </si>
  <si>
    <t>=RowLink(Лист1!$1306:$1306)</t>
  </si>
  <si>
    <t>=RowLink(Лист1!$1307:$1307)</t>
  </si>
  <si>
    <t>=RowLink(Лист1!$1334:$1334)</t>
  </si>
  <si>
    <t>=RowLink(Лист1!$1335:$1335)</t>
  </si>
  <si>
    <t>=RowLink(Лист1!$1336:$1336)</t>
  </si>
  <si>
    <t>=RowLink(Лист1!$1337:$1337)</t>
  </si>
  <si>
    <t>=RowLink(Лист1!$1338:$1338)</t>
  </si>
  <si>
    <t>=RowLink(Лист1!$1173:$1173)</t>
  </si>
  <si>
    <t>=RowLink(Лист1!$1174:$1174)</t>
  </si>
  <si>
    <t>=RowLink(Лист1!$1175:$1175)</t>
  </si>
  <si>
    <t>=RowLink(Лист1!$1176:$1176)</t>
  </si>
  <si>
    <t>=RowLink(Лист1!$1177:$1177)</t>
  </si>
  <si>
    <t>=RowLink(Лист1!$327:$327)</t>
  </si>
  <si>
    <t>=RowLink(Лист1!$328:$328)</t>
  </si>
  <si>
    <t>=RowLink(Лист1!$329:$329)</t>
  </si>
  <si>
    <t>=RowLink(Лист1!$330:$330)</t>
  </si>
  <si>
    <t>=RowLink(Лист1!$331:$331)</t>
  </si>
  <si>
    <t>=RowLink(Лист1!$332:$332)</t>
  </si>
  <si>
    <t>=RowLink(Лист1!$333:$333)</t>
  </si>
  <si>
    <t>=RowLink(Лист1!$670:$670)</t>
  </si>
  <si>
    <t>=RowLink(Лист1!$671:$671)</t>
  </si>
  <si>
    <t>=RowLink(Лист1!$675:$675)</t>
  </si>
  <si>
    <t>Другие вопросы в области жилищно-коммунального хозяйства</t>
  </si>
  <si>
    <t>=RowLink(Лист1!$676:$676)</t>
  </si>
  <si>
    <t>=RowLink(Лист1!$679:$679)</t>
  </si>
  <si>
    <t>=RowLink(Лист1!$680:$680)</t>
  </si>
  <si>
    <t>=RowLink(Лист1!$681:$681)</t>
  </si>
  <si>
    <t>=RowLink(Лист1!$682:$682)</t>
  </si>
  <si>
    <t>=RowLink(Лист1!$683:$683)</t>
  </si>
  <si>
    <t>=RowLink(Лист1!$685:$685)</t>
  </si>
  <si>
    <t>=RowLink(Лист1!$686:$686)</t>
  </si>
  <si>
    <t>=RowLink(Лист1!$689:$689)</t>
  </si>
  <si>
    <t>=RowLink(Лист1!$690:$690)</t>
  </si>
  <si>
    <t>=RowLink(Лист1!$694:$694)</t>
  </si>
  <si>
    <t>=RowLink(Лист1!$695:$695)</t>
  </si>
  <si>
    <t>=RowLink(Лист1!$696:$696)</t>
  </si>
  <si>
    <t>010B01</t>
  </si>
  <si>
    <t>516</t>
  </si>
  <si>
    <t>51601</t>
  </si>
  <si>
    <t>517</t>
  </si>
  <si>
    <t>51701</t>
  </si>
  <si>
    <t>51702</t>
  </si>
  <si>
    <t>51707</t>
  </si>
  <si>
    <t>51708</t>
  </si>
  <si>
    <t>52039</t>
  </si>
  <si>
    <t>774</t>
  </si>
  <si>
    <t>77401</t>
  </si>
  <si>
    <t>7740101</t>
  </si>
  <si>
    <t>7740102</t>
  </si>
  <si>
    <t>00136</t>
  </si>
  <si>
    <t>77307</t>
  </si>
  <si>
    <t>77309</t>
  </si>
  <si>
    <t>7730A</t>
  </si>
  <si>
    <t>7730B</t>
  </si>
  <si>
    <t>010B04</t>
  </si>
  <si>
    <t>202</t>
  </si>
  <si>
    <t>20201</t>
  </si>
  <si>
    <t>799</t>
  </si>
  <si>
    <t>52038</t>
  </si>
  <si>
    <t>00229</t>
  </si>
  <si>
    <t>090</t>
  </si>
  <si>
    <t>09002</t>
  </si>
  <si>
    <t>52244</t>
  </si>
  <si>
    <t>5227D</t>
  </si>
  <si>
    <t>00S</t>
  </si>
  <si>
    <t>010309</t>
  </si>
  <si>
    <t>218</t>
  </si>
  <si>
    <t>21801</t>
  </si>
  <si>
    <t>219</t>
  </si>
  <si>
    <t>21901</t>
  </si>
  <si>
    <t>247</t>
  </si>
  <si>
    <t>24799</t>
  </si>
  <si>
    <t>01030A</t>
  </si>
  <si>
    <t>00137</t>
  </si>
  <si>
    <t>20258</t>
  </si>
  <si>
    <t>20267</t>
  </si>
  <si>
    <t>20272</t>
  </si>
  <si>
    <t>20276</t>
  </si>
  <si>
    <t>52274</t>
  </si>
  <si>
    <t>010302</t>
  </si>
  <si>
    <t>52248</t>
  </si>
  <si>
    <t>5227C</t>
  </si>
  <si>
    <t>01030E</t>
  </si>
  <si>
    <t>24701</t>
  </si>
  <si>
    <t>00140</t>
  </si>
  <si>
    <t>5200901</t>
  </si>
  <si>
    <t>5200902</t>
  </si>
  <si>
    <t>5110201</t>
  </si>
  <si>
    <t>5110202</t>
  </si>
  <si>
    <t>2600101</t>
  </si>
  <si>
    <t>2600201</t>
  </si>
  <si>
    <t>=RowLink(Лист1!$1264:$1264)</t>
  </si>
  <si>
    <t>=RowLink(Лист1!$726:$726)</t>
  </si>
  <si>
    <t>=RowLink(Лист1!$727:$727)</t>
  </si>
  <si>
    <t>=RowLink(Лист1!$728:$728)</t>
  </si>
  <si>
    <t>=RowLink(Лист1!$729:$729)</t>
  </si>
  <si>
    <t>=RowLink(Лист1!$730:$730)</t>
  </si>
  <si>
    <t>=RowLink(Лист1!$731:$731)</t>
  </si>
  <si>
    <t>=RowLink(Лист1!$732:$732)</t>
  </si>
  <si>
    <t>=RowLink(Лист1!$733:$733)</t>
  </si>
  <si>
    <t>=RowLink(Лист1!$734:$734)</t>
  </si>
  <si>
    <t>=RowLink(Лист1!$735:$735)</t>
  </si>
  <si>
    <t>=RowLink(Лист1!$736:$736)</t>
  </si>
  <si>
    <t>=RowLink(Лист1!$737:$737)</t>
  </si>
  <si>
    <t>=RowLink(Лист1!$738:$738)</t>
  </si>
  <si>
    <t>=RowLink(Лист1!$739:$739)</t>
  </si>
  <si>
    <t>=RowLink(Лист1!$740:$740)</t>
  </si>
  <si>
    <t>=RowLink(Лист1!$741:$741)</t>
  </si>
  <si>
    <t>=RowLink(Лист1!$742:$742)</t>
  </si>
  <si>
    <t>=RowLink(Лист1!$743:$743)</t>
  </si>
  <si>
    <t>=RowLink(Лист1!$744:$744)</t>
  </si>
  <si>
    <t>=RowLink(Лист1!$745:$745)</t>
  </si>
  <si>
    <t>=RowLink(Лист1!$746:$746)</t>
  </si>
  <si>
    <t>=RowLink(Лист1!$747:$747)</t>
  </si>
  <si>
    <t>=RowLink(Лист1!$748:$748)</t>
  </si>
  <si>
    <t>=RowLink(Лист1!$749:$749)</t>
  </si>
  <si>
    <t>=RowLink(Лист1!$750:$750)</t>
  </si>
  <si>
    <t>=RowLink(Лист1!$751:$751)</t>
  </si>
  <si>
    <t>=RowLink(Лист1!$752:$752)</t>
  </si>
  <si>
    <t>=RowLink(Лист1!$753:$753)</t>
  </si>
  <si>
    <t>=RowLink(Лист1!$754:$754)</t>
  </si>
  <si>
    <t>=RowLink(Лист1!$755:$755)</t>
  </si>
  <si>
    <t>=RowLink(Лист1!$756:$756)</t>
  </si>
  <si>
    <t>=RowLink(Лист1!$757:$757)</t>
  </si>
  <si>
    <t>=RowLink(Лист1!$767:$767)</t>
  </si>
  <si>
    <t>=RowLink(Лист1!$768:$768)</t>
  </si>
  <si>
    <t>=RowLink(Лист1!$769:$769)</t>
  </si>
  <si>
    <t>=RowLink(Лист1!$770:$770)</t>
  </si>
  <si>
    <t>=RowLink(Лист1!$771:$771)</t>
  </si>
  <si>
    <t>=RowLink(Лист1!$772:$772)</t>
  </si>
  <si>
    <t>=RowLink(Лист1!$773:$773)</t>
  </si>
  <si>
    <t>=RowLink(Лист1!$774:$774)</t>
  </si>
  <si>
    <t>=RowLink(Лист1!$781:$781)</t>
  </si>
  <si>
    <t>=RowLink(Лист1!$782:$782)</t>
  </si>
  <si>
    <t>=RowLink(Лист1!$783:$783)</t>
  </si>
  <si>
    <t>=RowLink(Лист1!$785:$785)</t>
  </si>
  <si>
    <t>=RowLink(Лист1!$786:$786)</t>
  </si>
  <si>
    <t>=RowLink(Лист1!$787:$787)</t>
  </si>
  <si>
    <t>=RowLink(Лист1!$788:$788)</t>
  </si>
  <si>
    <t>=RowLink(Лист1!$789:$789)</t>
  </si>
  <si>
    <t>=RowLink(Лист1!$796:$796)</t>
  </si>
  <si>
    <t>=RowLink(Лист1!$797:$797)</t>
  </si>
  <si>
    <t>=RowLink(Лист1!$535:$535)</t>
  </si>
  <si>
    <t>=RowLink(Лист1!$538:$538)</t>
  </si>
  <si>
    <t>=RowLink(Лист1!$541:$541)</t>
  </si>
  <si>
    <t>=RowLink(Лист1!$544:$544)</t>
  </si>
  <si>
    <t>=RowLink(Лист1!$547:$547)</t>
  </si>
  <si>
    <t>=RowLink(Лист1!$550:$550)</t>
  </si>
  <si>
    <t>=RowLink(Лист1!$574:$574)</t>
  </si>
  <si>
    <t>=RowLink(Лист1!$578:$578)</t>
  </si>
  <si>
    <t>=RowLink(Лист1!$510:$510)</t>
  </si>
  <si>
    <t>=RowLink(Лист1!$589:$589)</t>
  </si>
  <si>
    <t>=RowLink(Лист1!$590:$590)</t>
  </si>
  <si>
    <t>=RowLink(Лист1!$591:$591)</t>
  </si>
  <si>
    <t>=RowLink(Лист1!$594:$594)</t>
  </si>
  <si>
    <t>=RowLink(Лист1!$597:$597)</t>
  </si>
  <si>
    <t>=RowLink(Лист1!$822:$822)</t>
  </si>
  <si>
    <t>=RowLink(Лист1!$823:$823)</t>
  </si>
  <si>
    <t>=RowLink(Лист1!$824:$824)</t>
  </si>
  <si>
    <t>=RowLink(Лист1!$825:$825)</t>
  </si>
  <si>
    <t>=RowLink(Лист1!$826:$826)</t>
  </si>
  <si>
    <t>=RowLink(Лист1!$827:$827)</t>
  </si>
  <si>
    <t>=RowLink(Лист1!$828:$828)</t>
  </si>
  <si>
    <t>=RowLink(Лист1!$830:$830)</t>
  </si>
  <si>
    <t>=RowLink(Лист1!$834:$834)</t>
  </si>
  <si>
    <t>=RowLink(Лист1!$835:$835)</t>
  </si>
  <si>
    <t>=RowLink(Лист1!$836:$836)</t>
  </si>
  <si>
    <t>=RowLink(Лист1!$837:$837)</t>
  </si>
  <si>
    <t>=RowLink(Лист1!$838:$838)</t>
  </si>
  <si>
    <t>=RowLink(Лист1!$839:$839)</t>
  </si>
  <si>
    <t>=RowLink(Лист1!$840:$840)</t>
  </si>
  <si>
    <t>=RowLink(Лист1!$841:$841)</t>
  </si>
  <si>
    <t>=RowLink(Лист1!$842:$842)</t>
  </si>
  <si>
    <t>=RowLink(Лист1!$843:$843)</t>
  </si>
  <si>
    <t>=RowLink(Лист1!$844:$844)</t>
  </si>
  <si>
    <t>=RowLink(Лист1!$845:$845)</t>
  </si>
  <si>
    <t>=RowLink(Лист1!$846:$846)</t>
  </si>
  <si>
    <t>=RowLink(Лист1!$847:$847)</t>
  </si>
  <si>
    <t>=RowLink(Лист1!$848:$848)</t>
  </si>
  <si>
    <t>=RowLink(Лист1!$849:$849)</t>
  </si>
  <si>
    <t>=RowLink(Лист1!$850:$850)</t>
  </si>
  <si>
    <t>=RowLink(Лист1!$851:$851)</t>
  </si>
  <si>
    <t>=RowLink(Лист1!$852:$852)</t>
  </si>
  <si>
    <t>=RowLink(Лист1!$853:$853)</t>
  </si>
  <si>
    <t>=RowLink(Лист1!$854:$854)</t>
  </si>
  <si>
    <t>=RowLink(Лист1!$855:$855)</t>
  </si>
  <si>
    <t>=RowLink(Лист1!$856:$856)</t>
  </si>
  <si>
    <t>=RowLink(Лист1!$857:$857)</t>
  </si>
  <si>
    <t>=RowLink(Лист1!$858:$858)</t>
  </si>
  <si>
    <t>=RowLink(Лист1!$859:$859)</t>
  </si>
  <si>
    <t>=RowLink(Лист1!$860:$860)</t>
  </si>
  <si>
    <t>=RowLink(Лист1!$861:$861)</t>
  </si>
  <si>
    <t>=RowLink(Лист1!$862:$862)</t>
  </si>
  <si>
    <t>=RowLink(Лист1!$863:$863)</t>
  </si>
  <si>
    <t>=RowLink(Лист1!$864:$864)</t>
  </si>
  <si>
    <t>=RowLink(Лист1!$865:$865)</t>
  </si>
  <si>
    <t>=RowLink(Лист1!$866:$866)</t>
  </si>
  <si>
    <t>=RowLink(Лист1!$867:$867)</t>
  </si>
  <si>
    <t>=RowLink(Лист1!$868:$868)</t>
  </si>
  <si>
    <t>5054801</t>
  </si>
  <si>
    <t>5054802</t>
  </si>
  <si>
    <t>5058502</t>
  </si>
  <si>
    <t>5050503</t>
  </si>
  <si>
    <t>=RowLink(Лист1!$1229:$1229)</t>
  </si>
  <si>
    <t>=RowLink(Лист1!$1230:$1230)</t>
  </si>
  <si>
    <t>=RowLink(Лист1!$1231:$1231)</t>
  </si>
  <si>
    <t>=RowLink(Лист1!$1232:$1232)</t>
  </si>
  <si>
    <t>=RowLink(Лист1!$1233:$1233)</t>
  </si>
  <si>
    <t>=RowLink(Лист1!$357:$357)</t>
  </si>
  <si>
    <t>=RowLink(Лист1!$358:$358)</t>
  </si>
  <si>
    <t>=RowLink(Лист1!$359:$359)</t>
  </si>
  <si>
    <t>=RowLink(Лист1!$360:$360)</t>
  </si>
  <si>
    <t>=RowLink(Лист1!$361:$361)</t>
  </si>
  <si>
    <t>=RowLink(Лист1!$362:$362)</t>
  </si>
  <si>
    <t>=RowLink(Лист1!$363:$363)</t>
  </si>
  <si>
    <t>=RowLink(Лист1!$364:$364)</t>
  </si>
  <si>
    <t>=RowLink(Лист1!$365:$365)</t>
  </si>
  <si>
    <t>=RowLink(Лист1!$31:$31)</t>
  </si>
  <si>
    <t>=RowLink(Лист1!$25:$25)</t>
  </si>
  <si>
    <t>=RowLink(Лист1!$42:$42)</t>
  </si>
  <si>
    <t>=RowLink(Лист1!$43:$43)</t>
  </si>
  <si>
    <t>=RowLink(Лист1!$41:$41)</t>
  </si>
  <si>
    <t>=RowLink(Лист1!$61:$61)</t>
  </si>
  <si>
    <t>=RowLink(Лист1!$62:$62)</t>
  </si>
  <si>
    <t>=RowLink(Лист1!$60:$60)</t>
  </si>
  <si>
    <t>=RowLink(Лист1!$153:$153)</t>
  </si>
  <si>
    <t>=RowLink(Лист1!$49:$49)</t>
  </si>
  <si>
    <t>=RowLink(Лист1!$50:$50)</t>
  </si>
  <si>
    <t>=RowLink(Лист1!$51:$51)</t>
  </si>
  <si>
    <t>=RowLink(Лист1!$52:$52)</t>
  </si>
  <si>
    <t>=RowLink(Лист1!$53:$53)</t>
  </si>
  <si>
    <t>=RowLink(Лист1!$54:$54)</t>
  </si>
  <si>
    <t>=RowLink(Лист1!$55:$55)</t>
  </si>
  <si>
    <t>=RowLink(Лист1!$56:$56)</t>
  </si>
  <si>
    <t>=RowLink(Лист1!$57:$57)</t>
  </si>
  <si>
    <t>=RowLink(Лист1!$58:$58)</t>
  </si>
  <si>
    <t>=RowLink(Лист1!$59:$59)</t>
  </si>
  <si>
    <t>=RowLink(Лист1!$66:$66)</t>
  </si>
  <si>
    <t>=RowLink(Лист1!$67:$67)</t>
  </si>
  <si>
    <t>=RowLink(Лист1!$68:$68)</t>
  </si>
  <si>
    <t>=RowLink(Лист1!$69:$69)</t>
  </si>
  <si>
    <t>=RowLink(Лист1!$70:$70)</t>
  </si>
  <si>
    <t>=RowLink(Лист1!$71:$71)</t>
  </si>
  <si>
    <t>=RowLink(Лист1!$72:$72)</t>
  </si>
  <si>
    <t>=RowLink(Лист1!$74:$74)</t>
  </si>
  <si>
    <t>=RowLink(Лист1!$75:$75)</t>
  </si>
  <si>
    <t>=RowLink(Лист1!$78:$78)</t>
  </si>
  <si>
    <t>=RowLink(Лист1!$79:$79)</t>
  </si>
  <si>
    <t>=RowLink(Лист1!$80:$80)</t>
  </si>
  <si>
    <t>=RowLink(Лист1!$81:$81)</t>
  </si>
  <si>
    <t>=RowLink(Лист1!$82:$82)</t>
  </si>
  <si>
    <t>=RowLink(Лист1!$83:$83)</t>
  </si>
  <si>
    <t>=RowLink(Лист1!$1160:$1160)</t>
  </si>
  <si>
    <t>=RowLink(Лист1!$1161:$1161)</t>
  </si>
  <si>
    <t>=RowLink(Лист1!$1165:$1165)</t>
  </si>
  <si>
    <t>=RowLink(Лист1!$1167:$1167)</t>
  </si>
  <si>
    <t>=RowLink(Лист1!$1168:$1168)</t>
  </si>
  <si>
    <t>=RowLink(Лист1!$1144:$1144)</t>
  </si>
  <si>
    <t>=RowLink(Лист1!$1273:$1273)</t>
  </si>
  <si>
    <t>=RowLink(Лист1!$1315:$1315)</t>
  </si>
  <si>
    <t>=RowLink(Лист1!$1316:$1316)</t>
  </si>
  <si>
    <t>=RowLink(Лист1!$1314:$1314)</t>
  </si>
  <si>
    <t>=RowLink(Лист1!$1325:$1325)</t>
  </si>
  <si>
    <t>=RowLink(Лист1!$1326:$1326)</t>
  </si>
  <si>
    <t>=RowLink(Лист1!$1330:$1330)</t>
  </si>
  <si>
    <t>=RowLink(Лист1!$1324:$1324)</t>
  </si>
  <si>
    <t>=RowLink(Лист1!$156:$156)</t>
  </si>
  <si>
    <t>=RowLink(Лист1!$157:$157)</t>
  </si>
  <si>
    <t>100</t>
  </si>
  <si>
    <t>10001</t>
  </si>
  <si>
    <t>5220L</t>
  </si>
  <si>
    <t>043</t>
  </si>
  <si>
    <t>010401</t>
  </si>
  <si>
    <t>010707</t>
  </si>
  <si>
    <t>5221705</t>
  </si>
  <si>
    <t>010801</t>
  </si>
  <si>
    <t>440</t>
  </si>
  <si>
    <t>441</t>
  </si>
  <si>
    <t>442</t>
  </si>
  <si>
    <t>443</t>
  </si>
  <si>
    <t>5223D</t>
  </si>
  <si>
    <t>018</t>
  </si>
  <si>
    <t>010702</t>
  </si>
  <si>
    <t>421</t>
  </si>
  <si>
    <t>422</t>
  </si>
  <si>
    <t>423</t>
  </si>
  <si>
    <t>010703</t>
  </si>
  <si>
    <t>425</t>
  </si>
  <si>
    <t>428</t>
  </si>
  <si>
    <t>447</t>
  </si>
  <si>
    <t>452</t>
  </si>
  <si>
    <t>5221706</t>
  </si>
  <si>
    <t>435</t>
  </si>
  <si>
    <t>436</t>
  </si>
  <si>
    <t>52216</t>
  </si>
  <si>
    <t>010A04</t>
  </si>
  <si>
    <t>511</t>
  </si>
  <si>
    <t>019</t>
  </si>
  <si>
    <t>260</t>
  </si>
  <si>
    <t>26001</t>
  </si>
  <si>
    <t>26005</t>
  </si>
  <si>
    <t>342</t>
  </si>
  <si>
    <t>52220</t>
  </si>
  <si>
    <t>52222</t>
  </si>
  <si>
    <t>020</t>
  </si>
  <si>
    <t>263</t>
  </si>
  <si>
    <t>52225</t>
  </si>
  <si>
    <t>022</t>
  </si>
  <si>
    <t>432</t>
  </si>
  <si>
    <t>010A01</t>
  </si>
  <si>
    <t>010A02</t>
  </si>
  <si>
    <t>501</t>
  </si>
  <si>
    <t>5221702</t>
  </si>
  <si>
    <t>5221704</t>
  </si>
  <si>
    <t>023</t>
  </si>
  <si>
    <t>52232</t>
  </si>
  <si>
    <t>010902</t>
  </si>
  <si>
    <t>512</t>
  </si>
  <si>
    <t>513</t>
  </si>
  <si>
    <t>431</t>
  </si>
  <si>
    <t>027</t>
  </si>
  <si>
    <t>0106</t>
  </si>
  <si>
    <t>010106</t>
  </si>
  <si>
    <t>01010C</t>
  </si>
  <si>
    <t>065</t>
  </si>
  <si>
    <t>520</t>
  </si>
  <si>
    <t>028</t>
  </si>
  <si>
    <t>52223</t>
  </si>
  <si>
    <t>030</t>
  </si>
  <si>
    <t>031</t>
  </si>
  <si>
    <t>010407</t>
  </si>
  <si>
    <t>010602</t>
  </si>
  <si>
    <t>52233</t>
  </si>
  <si>
    <t>010604</t>
  </si>
  <si>
    <t>038</t>
  </si>
  <si>
    <t>040</t>
  </si>
  <si>
    <t>010107</t>
  </si>
  <si>
    <t>047</t>
  </si>
  <si>
    <t>010105</t>
  </si>
  <si>
    <t>068</t>
  </si>
  <si>
    <t>Целевая статья</t>
  </si>
  <si>
    <t>Вид расхода</t>
  </si>
  <si>
    <t>5226003</t>
  </si>
  <si>
    <t>5226005</t>
  </si>
  <si>
    <t>Общегосударственные вопросы</t>
  </si>
  <si>
    <t>01</t>
  </si>
  <si>
    <t>=RowLink(Лист1!$93:$93)</t>
  </si>
  <si>
    <t>=RowLink(Лист1!$94:$94)</t>
  </si>
  <si>
    <t>=RowLink(Лист1!$95:$95)</t>
  </si>
  <si>
    <t>=RowLink(Лист1!$96:$96)</t>
  </si>
  <si>
    <t>=RowLink(Лист1!$97:$97)</t>
  </si>
  <si>
    <t>=RowLink(Лист1!$98:$98)</t>
  </si>
  <si>
    <t>=RowLink(Лист1!$99:$99)</t>
  </si>
  <si>
    <t>=RowLink(Лист1!$100:$100)</t>
  </si>
  <si>
    <t>=RowLink(Лист1!$101:$101)</t>
  </si>
  <si>
    <t>=RowLink(Лист1!$102:$102)</t>
  </si>
  <si>
    <t>=RowLink(Лист1!$148:$148)</t>
  </si>
  <si>
    <t>=RowLink(Лист1!$149:$149)</t>
  </si>
  <si>
    <t>=RowLink(Лист1!$150:$150)</t>
  </si>
  <si>
    <t>=RowLink(Лист1!$151:$151)</t>
  </si>
  <si>
    <t>=RowLink(Лист1!$152:$152)</t>
  </si>
  <si>
    <t>=RowLink(Лист1!$171:$171)</t>
  </si>
  <si>
    <t>=RowLink(Лист1!$173:$173)</t>
  </si>
  <si>
    <t>=RowLink(Лист1!$174:$174)</t>
  </si>
  <si>
    <t>=RowLink(Лист1!$175:$175)</t>
  </si>
  <si>
    <t>=RowLink(Лист1!$183:$183)</t>
  </si>
  <si>
    <t>=RowLink(Лист1!$184:$184)</t>
  </si>
  <si>
    <t>=RowLink(Лист1!$260:$260)</t>
  </si>
  <si>
    <t>=RowLink(Лист1!$261:$261)</t>
  </si>
  <si>
    <t>=RowLink(Лист1!$262:$262)</t>
  </si>
  <si>
    <t>=RowLink(Лист1!$263:$263)</t>
  </si>
  <si>
    <t>=RowLink(Лист1!$274:$274)</t>
  </si>
  <si>
    <t>=RowLink(Лист1!$275:$275)</t>
  </si>
  <si>
    <t>=RowLink(Лист1!$276:$276)</t>
  </si>
  <si>
    <t>=RowLink(Лист1!$277:$277)</t>
  </si>
  <si>
    <t>=RowLink(Лист1!$278:$278)</t>
  </si>
  <si>
    <t>200</t>
  </si>
  <si>
    <t>=RowLink(Лист1!$829:$829)</t>
  </si>
  <si>
    <t>=RowLink(Лист1!$894:$894)</t>
  </si>
  <si>
    <t>=RowLink(Лист1!$924:$924)</t>
  </si>
  <si>
    <t>=RowLink(Лист1!$925:$925)</t>
  </si>
  <si>
    <t>=RowLink(Лист1!$931:$931)</t>
  </si>
  <si>
    <t>=RowLink(Лист1!$798:$798)</t>
  </si>
  <si>
    <t>=RowLink(Лист1!$946:$946)</t>
  </si>
  <si>
    <t>=RowLink(Лист1!$947:$947)</t>
  </si>
  <si>
    <t>=RowLink(Лист1!$951:$951)</t>
  </si>
  <si>
    <t>=RowLink(Лист1!$954:$954)</t>
  </si>
  <si>
    <t>=RowLink(Лист1!$955:$955)</t>
  </si>
  <si>
    <t>=RowLink(Лист1!$956:$956)</t>
  </si>
  <si>
    <t>=RowLink(Лист1!$985:$985)</t>
  </si>
  <si>
    <t>=RowLink(Лист1!$945:$945)</t>
  </si>
  <si>
    <t>=RowLink(Лист1!$990:$990)</t>
  </si>
  <si>
    <t>=RowLink(Лист1!$991:$991)</t>
  </si>
  <si>
    <t>=RowLink(Лист1!$995:$995)</t>
  </si>
  <si>
    <t>=RowLink(Лист1!$998:$998)</t>
  </si>
  <si>
    <t>=RowLink(Лист1!$989:$989)</t>
  </si>
  <si>
    <t>=RowLink(Лист1!$1018:$1018)</t>
  </si>
  <si>
    <t>=RowLink(Лист1!$1019:$1019)</t>
  </si>
  <si>
    <t>=RowLink(Лист1!$1023:$1023)</t>
  </si>
  <si>
    <t>=RowLink(Лист1!$1024:$1024)</t>
  </si>
  <si>
    <t>=RowLink(Лист1!$1042:$1042)</t>
  </si>
  <si>
    <t>Коммунальное хозяйство</t>
  </si>
  <si>
    <t>Охрана окружающей среды</t>
  </si>
  <si>
    <t>06</t>
  </si>
  <si>
    <t>Другие вопросы в области охраны окружающей среды</t>
  </si>
  <si>
    <t>10</t>
  </si>
  <si>
    <t>=RowLink(Лист1!$279:$279)</t>
  </si>
  <si>
    <t>=RowLink(Лист1!$280:$280)</t>
  </si>
  <si>
    <t>=RowLink(Лист1!$281:$281)</t>
  </si>
  <si>
    <t>=RowLink(Лист1!$282:$282)</t>
  </si>
  <si>
    <t>=RowLink(Лист1!$289:$289)</t>
  </si>
  <si>
    <t>=RowLink(Лист1!$290:$290)</t>
  </si>
  <si>
    <t>=RowLink(Лист1!$291:$291)</t>
  </si>
  <si>
    <t>=RowLink(Лист1!$306:$306)</t>
  </si>
  <si>
    <t>=RowLink(Лист1!$307:$307)</t>
  </si>
  <si>
    <t>=RowLink(Лист1!$308:$308)</t>
  </si>
  <si>
    <t>=RowLink(Лист1!$309:$309)</t>
  </si>
  <si>
    <t>=RowLink(Лист1!$310:$310)</t>
  </si>
  <si>
    <t>=RowLink(Лист1!$345:$345)</t>
  </si>
  <si>
    <t>=RowLink(Лист1!$346:$346)</t>
  </si>
  <si>
    <t>=RowLink(Лист1!$347:$347)</t>
  </si>
  <si>
    <t>=RowLink(Лист1!$502:$502)</t>
  </si>
  <si>
    <t>=RowLink(Лист1!$503:$503)</t>
  </si>
  <si>
    <t>=RowLink(Лист1!$504:$504)</t>
  </si>
  <si>
    <t>=RowLink(Лист1!$505:$505)</t>
  </si>
  <si>
    <t>=RowLink(Лист1!$511:$511)</t>
  </si>
  <si>
    <t>600</t>
  </si>
  <si>
    <t>=RowLink(Лист1!$296:$296)</t>
  </si>
  <si>
    <t>=RowLink(Лист1!$317:$317)</t>
  </si>
  <si>
    <t>=RowLink(Лист1!$415:$415)</t>
  </si>
  <si>
    <t>=RowLink(Лист1!$417:$417)</t>
  </si>
  <si>
    <t>=RowLink(Лист1!$419:$419)</t>
  </si>
  <si>
    <t>=RowLink(Лист1!$421:$421)</t>
  </si>
  <si>
    <t>=RowLink(Лист1!$423:$423)</t>
  </si>
  <si>
    <t>=RowLink(Лист1!$425:$425)</t>
  </si>
  <si>
    <t>=RowLink(Лист1!$1043:$1043)</t>
  </si>
  <si>
    <t>=RowLink(Лист1!$1044:$1044)</t>
  </si>
  <si>
    <t>=RowLink(Лист1!$1045:$1045)</t>
  </si>
  <si>
    <t>=RowLink(Лист1!$1046:$1046)</t>
  </si>
  <si>
    <t>=RowLink(Лист1!$1047:$1047)</t>
  </si>
  <si>
    <t>=RowLink(Лист1!$1048:$1048)</t>
  </si>
  <si>
    <t>=RowLink(Лист1!$1049:$1049)</t>
  </si>
  <si>
    <t>=RowLink(Лист1!$1050:$1050)</t>
  </si>
  <si>
    <t>=RowLink(Лист1!$1051:$1051)</t>
  </si>
  <si>
    <t>=RowLink(Лист1!$1052:$1052)</t>
  </si>
  <si>
    <t>=RowLink(Лист1!$1053:$1053)</t>
  </si>
  <si>
    <t>=RowLink(Лист1!$1054:$1054)</t>
  </si>
  <si>
    <t>=RowLink(Лист1!$1055:$1055)</t>
  </si>
  <si>
    <t>=RowLink(Лист1!$1056:$1056)</t>
  </si>
  <si>
    <t>=RowLink(Лист1!$1041:$1041)</t>
  </si>
  <si>
    <t>Функционирование высшего должностного лица субъекта Российской Федерации и муниципального образования</t>
  </si>
  <si>
    <t>02</t>
  </si>
  <si>
    <t>=RowLink(Лист1!$20:$20)</t>
  </si>
  <si>
    <t>=RowLink(Лист1!$27:$27)</t>
  </si>
  <si>
    <t>=RowLink(Лист1!$28:$28)</t>
  </si>
  <si>
    <t>=RowLink(Лист1!$29:$29)</t>
  </si>
  <si>
    <t>=RowLink(Лист1!$30:$30)</t>
  </si>
  <si>
    <t>=RowLink(Лист1!$32:$32)</t>
  </si>
  <si>
    <t>=RowLink(Лист1!$33:$33)</t>
  </si>
  <si>
    <t>=RowLink(Лист1!$34:$34)</t>
  </si>
  <si>
    <t>=RowLink(Лист1!$35:$35)</t>
  </si>
  <si>
    <t>=RowLink(Лист1!$36:$36)</t>
  </si>
  <si>
    <t>=RowLink(Лист1!$44:$44)</t>
  </si>
  <si>
    <t>=RowLink(Лист1!$45:$45)</t>
  </si>
  <si>
    <t>=RowLink(Лист1!$46:$46)</t>
  </si>
  <si>
    <t>=RowLink(Лист1!$63:$63)</t>
  </si>
  <si>
    <t>=RowLink(Лист1!$64:$64)</t>
  </si>
  <si>
    <t>=RowLink(Лист1!$65:$65)</t>
  </si>
  <si>
    <t>=RowLink(Лист1!$77:$77)</t>
  </si>
  <si>
    <t>5100209</t>
  </si>
  <si>
    <t>5100210</t>
  </si>
  <si>
    <t>5100211</t>
  </si>
  <si>
    <t>5100212</t>
  </si>
  <si>
    <t>5100213</t>
  </si>
  <si>
    <t>00204</t>
  </si>
  <si>
    <t>00209</t>
  </si>
  <si>
    <t>00210</t>
  </si>
  <si>
    <t>010102</t>
  </si>
  <si>
    <t>00201</t>
  </si>
  <si>
    <t>00206</t>
  </si>
  <si>
    <t>01010E</t>
  </si>
  <si>
    <t>52256</t>
  </si>
  <si>
    <t>010409</t>
  </si>
  <si>
    <t>31501</t>
  </si>
  <si>
    <t>31502</t>
  </si>
  <si>
    <t>52241</t>
  </si>
  <si>
    <t>01040C</t>
  </si>
  <si>
    <t>34099</t>
  </si>
  <si>
    <t>52265</t>
  </si>
  <si>
    <t>010502</t>
  </si>
  <si>
    <t>351</t>
  </si>
  <si>
    <t>35104</t>
  </si>
  <si>
    <t>010505</t>
  </si>
  <si>
    <t>52279</t>
  </si>
  <si>
    <t>01090A</t>
  </si>
  <si>
    <t>798</t>
  </si>
  <si>
    <t>52255</t>
  </si>
  <si>
    <t>52278</t>
  </si>
  <si>
    <t>5227A</t>
  </si>
  <si>
    <t>5227B</t>
  </si>
  <si>
    <t>50586</t>
  </si>
  <si>
    <t>345</t>
  </si>
  <si>
    <t>34599</t>
  </si>
  <si>
    <t>52261</t>
  </si>
  <si>
    <t>52263</t>
  </si>
  <si>
    <t>51397</t>
  </si>
  <si>
    <t>52240</t>
  </si>
  <si>
    <t>010204</t>
  </si>
  <si>
    <t>20901</t>
  </si>
  <si>
    <t>42799</t>
  </si>
  <si>
    <t>42978</t>
  </si>
  <si>
    <t>42999</t>
  </si>
  <si>
    <t>47099</t>
  </si>
  <si>
    <t>48699</t>
  </si>
  <si>
    <t>47199</t>
  </si>
  <si>
    <t>010906</t>
  </si>
  <si>
    <t>47299</t>
  </si>
  <si>
    <t>46903</t>
  </si>
  <si>
    <t>46999</t>
  </si>
  <si>
    <t>48577</t>
  </si>
  <si>
    <t>48597</t>
  </si>
  <si>
    <t>52252</t>
  </si>
  <si>
    <t>52253</t>
  </si>
  <si>
    <t>52254</t>
  </si>
  <si>
    <t>52270</t>
  </si>
  <si>
    <t>52272</t>
  </si>
  <si>
    <t>52273</t>
  </si>
  <si>
    <t>52275</t>
  </si>
  <si>
    <t>77101</t>
  </si>
  <si>
    <t>50531</t>
  </si>
  <si>
    <t>50547</t>
  </si>
  <si>
    <t>50560</t>
  </si>
  <si>
    <t>50585</t>
  </si>
  <si>
    <t>52018</t>
  </si>
  <si>
    <t>52264</t>
  </si>
  <si>
    <t>44099</t>
  </si>
  <si>
    <t>44199</t>
  </si>
  <si>
    <t>44299</t>
  </si>
  <si>
    <t>44399</t>
  </si>
  <si>
    <t>45085</t>
  </si>
  <si>
    <t>52243</t>
  </si>
  <si>
    <t>52250</t>
  </si>
  <si>
    <t>52259</t>
  </si>
  <si>
    <t>52267</t>
  </si>
  <si>
    <t>52271</t>
  </si>
  <si>
    <t>51408</t>
  </si>
  <si>
    <t>45086</t>
  </si>
  <si>
    <t>42199</t>
  </si>
  <si>
    <t>42299</t>
  </si>
  <si>
    <t>42399</t>
  </si>
  <si>
    <t>52011</t>
  </si>
  <si>
    <t>42599</t>
  </si>
  <si>
    <t>42899</t>
  </si>
  <si>
    <t>43299</t>
  </si>
  <si>
    <t>43599</t>
  </si>
  <si>
    <t>43601</t>
  </si>
  <si>
    <t>45299</t>
  </si>
  <si>
    <t>52258</t>
  </si>
  <si>
    <t>52276</t>
  </si>
  <si>
    <t>51409</t>
  </si>
  <si>
    <t>51102</t>
  </si>
  <si>
    <t>52036</t>
  </si>
  <si>
    <t>43602</t>
  </si>
  <si>
    <t>52013</t>
  </si>
  <si>
    <t>52037</t>
  </si>
  <si>
    <t>5203702</t>
  </si>
  <si>
    <t>26002</t>
  </si>
  <si>
    <t>Непрограммная деятельность</t>
  </si>
  <si>
    <t>Расходы на содержание представительного органа местного самоуправления</t>
  </si>
  <si>
    <t>=RowLink(Лист1!$427:$427)</t>
  </si>
  <si>
    <t>=RowLink(Лист1!$431:$431)</t>
  </si>
  <si>
    <t>=RowLink(Лист1!$441:$441)</t>
  </si>
  <si>
    <t>=RowLink(Лист1!$443:$443)</t>
  </si>
  <si>
    <t>=RowLink(Лист1!$526:$526)</t>
  </si>
  <si>
    <t>=RowLink(Лист1!$527:$527)</t>
  </si>
  <si>
    <t>=RowLink(Лист1!$551:$551)</t>
  </si>
  <si>
    <t>=RowLink(Лист1!$553:$553)</t>
  </si>
  <si>
    <t>=RowLink(Лист1!$554:$554)</t>
  </si>
  <si>
    <t>=RowLink(Лист1!$556:$556)</t>
  </si>
  <si>
    <t>=RowLink(Лист1!$625:$625)</t>
  </si>
  <si>
    <t>=RowLink(Лист1!$627:$627)</t>
  </si>
  <si>
    <t>=RowLink(Лист1!$629:$629)</t>
  </si>
  <si>
    <t>=RowLink(Лист1!$634:$634)</t>
  </si>
  <si>
    <t>Межбюджетные трансферты</t>
  </si>
  <si>
    <t>Другие вопросы в области культуры, кинематографии</t>
  </si>
  <si>
    <t>=RowLink(Лист1!$1124:$1124)</t>
  </si>
  <si>
    <t>=RowLink(Лист1!$1125:$1125)</t>
  </si>
  <si>
    <t>=RowLink(Лист1!$1126:$1126)</t>
  </si>
  <si>
    <t>=RowLink(Лист1!$1127:$1127)</t>
  </si>
  <si>
    <t>=RowLink(Лист1!$1128:$1128)</t>
  </si>
  <si>
    <t>=RowLink(Лист1!$1129:$1129)</t>
  </si>
  <si>
    <t>=RowLink(Лист1!$1130:$1130)</t>
  </si>
  <si>
    <t>=RowLink(Лист1!$1145:$1145)</t>
  </si>
  <si>
    <t>=RowLink(Лист1!$1146:$1146)</t>
  </si>
  <si>
    <t>=RowLink(Лист1!$1147:$1147)</t>
  </si>
  <si>
    <t>=RowLink(Лист1!$1148:$1148)</t>
  </si>
  <si>
    <t>=RowLink(Лист1!$1149:$1149)</t>
  </si>
  <si>
    <t>=RowLink(Лист1!$1157:$1157)</t>
  </si>
  <si>
    <t>=RowLink(Лист1!$1158:$1158)</t>
  </si>
  <si>
    <t>=RowLink(Лист1!$884:$884)</t>
  </si>
  <si>
    <t>=RowLink(Лист1!$885:$885)</t>
  </si>
  <si>
    <t>=RowLink(Лист1!$886:$886)</t>
  </si>
  <si>
    <t>=RowLink(Лист1!$887:$887)</t>
  </si>
  <si>
    <t>=RowLink(Лист1!$888:$888)</t>
  </si>
  <si>
    <t>=RowLink(Лист1!$889:$889)</t>
  </si>
  <si>
    <t>=RowLink(Лист1!$890:$890)</t>
  </si>
  <si>
    <t>=RowLink(Лист1!$892:$892)</t>
  </si>
  <si>
    <t>=RowLink(Лист1!$893:$893)</t>
  </si>
  <si>
    <t>=RowLink(Лист1!$896:$896)</t>
  </si>
  <si>
    <t>=RowLink(Лист1!$899:$899)</t>
  </si>
  <si>
    <t>=RowLink(Лист1!$902:$902)</t>
  </si>
  <si>
    <t>=RowLink(Лист1!$242:$242)</t>
  </si>
  <si>
    <t>=RowLink(Лист1!$243:$243)</t>
  </si>
  <si>
    <t>=RowLink(Лист1!$244:$244)</t>
  </si>
  <si>
    <t>=RowLink(Лист1!$245:$245)</t>
  </si>
  <si>
    <t>=RowLink(Лист1!$246:$246)</t>
  </si>
  <si>
    <t>=RowLink(Лист1!$247:$247)</t>
  </si>
  <si>
    <t>=RowLink(Лист1!$921:$921)</t>
  </si>
  <si>
    <t>=RowLink(Лист1!$922:$922)</t>
  </si>
  <si>
    <t>=RowLink(Лист1!$923:$923)</t>
  </si>
  <si>
    <t>=RowLink(Лист1!$926:$926)</t>
  </si>
  <si>
    <t>=RowLink(Лист1!$927:$927)</t>
  </si>
  <si>
    <t>=RowLink(Лист1!$928:$928)</t>
  </si>
  <si>
    <t>=RowLink(Лист1!$1257:$1257)</t>
  </si>
  <si>
    <t>=RowLink(Лист1!$1258:$1258)</t>
  </si>
  <si>
    <t>=RowLink(Лист1!$1259:$1259)</t>
  </si>
  <si>
    <t>=RowLink(Лист1!$1260:$1260)</t>
  </si>
  <si>
    <t>=RowLink(Лист1!$1261:$1261)</t>
  </si>
  <si>
    <t>=RowLink(Лист1!$1262:$1262)</t>
  </si>
  <si>
    <t>=RowLink(Лист1!$1263:$1263)</t>
  </si>
  <si>
    <t>054</t>
  </si>
  <si>
    <t>3030201</t>
  </si>
  <si>
    <t>3030202</t>
  </si>
  <si>
    <t>3030203</t>
  </si>
  <si>
    <t>3030204</t>
  </si>
  <si>
    <t>3050201</t>
  </si>
  <si>
    <t>3050202</t>
  </si>
  <si>
    <t>2601501</t>
  </si>
  <si>
    <t>5100201</t>
  </si>
  <si>
    <t>5100202</t>
  </si>
  <si>
    <t>5100203</t>
  </si>
  <si>
    <t>5100204</t>
  </si>
  <si>
    <t>5100205</t>
  </si>
  <si>
    <t>5100206</t>
  </si>
  <si>
    <t>5100207</t>
  </si>
  <si>
    <t>5100208</t>
  </si>
  <si>
    <t>=RowLink(Лист1!$439:$439)</t>
  </si>
  <si>
    <t>=RowLink(Лист1!$447:$447)</t>
  </si>
  <si>
    <t>=RowLink(Лист1!$449:$449)</t>
  </si>
  <si>
    <t>=RowLink(Лист1!$451:$451)</t>
  </si>
  <si>
    <t>=RowLink(Лист1!$499:$499)</t>
  </si>
  <si>
    <t>=RowLink(Лист1!$558:$558)</t>
  </si>
  <si>
    <t>=RowLink(Лист1!$560:$560)</t>
  </si>
  <si>
    <t>=RowLink(Лист1!$562:$562)</t>
  </si>
  <si>
    <t>=RowLink(Лист1!$564:$564)</t>
  </si>
  <si>
    <t>=RowLink(Лист1!$579:$579)</t>
  </si>
  <si>
    <t>=RowLink(Лист1!$580:$580)</t>
  </si>
  <si>
    <t>=RowLink(Лист1!$314:$314)</t>
  </si>
  <si>
    <t>=RowLink(Лист1!$315:$315)</t>
  </si>
  <si>
    <t>=RowLink(Лист1!$318:$318)</t>
  </si>
  <si>
    <t>=RowLink(Лист1!$320:$320)</t>
  </si>
  <si>
    <t>=RowLink(Лист1!$351:$351)</t>
  </si>
  <si>
    <t>=RowLink(Лист1!$354:$354)</t>
  </si>
  <si>
    <t>=RowLink(Лист1!$355:$355)</t>
  </si>
  <si>
    <t>=RowLink(Лист1!$356:$356)</t>
  </si>
  <si>
    <t>77303</t>
  </si>
  <si>
    <t>77304</t>
  </si>
  <si>
    <t>77306</t>
  </si>
  <si>
    <t>7730601</t>
  </si>
  <si>
    <t>7730602</t>
  </si>
  <si>
    <t>00O</t>
  </si>
  <si>
    <t>00224</t>
  </si>
  <si>
    <t>280</t>
  </si>
  <si>
    <t>28003</t>
  </si>
  <si>
    <t>28004</t>
  </si>
  <si>
    <t>010603</t>
  </si>
  <si>
    <t>41199</t>
  </si>
  <si>
    <t>010605</t>
  </si>
  <si>
    <t>00R</t>
  </si>
  <si>
    <t>292</t>
  </si>
  <si>
    <t>29201</t>
  </si>
  <si>
    <t>00220</t>
  </si>
  <si>
    <t>00V</t>
  </si>
  <si>
    <t>00223</t>
  </si>
  <si>
    <t>301</t>
  </si>
  <si>
    <t>30103</t>
  </si>
  <si>
    <t>303</t>
  </si>
  <si>
    <t>30302</t>
  </si>
  <si>
    <t>30502</t>
  </si>
  <si>
    <t>772</t>
  </si>
  <si>
    <t>77201</t>
  </si>
  <si>
    <t>7720101</t>
  </si>
  <si>
    <t>7720102</t>
  </si>
  <si>
    <t>26015</t>
  </si>
  <si>
    <t>270</t>
  </si>
  <si>
    <t>27004</t>
  </si>
  <si>
    <t>52257</t>
  </si>
  <si>
    <t>510</t>
  </si>
  <si>
    <t>51002</t>
  </si>
  <si>
    <t>52260</t>
  </si>
  <si>
    <t>044</t>
  </si>
  <si>
    <t>045</t>
  </si>
  <si>
    <t>046</t>
  </si>
  <si>
    <t>5220H05</t>
  </si>
  <si>
    <t>00J</t>
  </si>
  <si>
    <t>00K</t>
  </si>
  <si>
    <t>00L</t>
  </si>
  <si>
    <t>00M</t>
  </si>
  <si>
    <t>00P</t>
  </si>
  <si>
    <t>010406</t>
  </si>
  <si>
    <t>411</t>
  </si>
  <si>
    <t>=RowLink(Лист1!$978:$978)</t>
  </si>
  <si>
    <t>=RowLink(Лист1!$979:$979)</t>
  </si>
  <si>
    <t>=RowLink(Лист1!$980:$980)</t>
  </si>
  <si>
    <t>=RowLink(Лист1!$981:$981)</t>
  </si>
  <si>
    <t>=RowLink(Лист1!$982:$982)</t>
  </si>
  <si>
    <t>=RowLink(Лист1!$983:$983)</t>
  </si>
  <si>
    <t>=RowLink(Лист1!$984:$984)</t>
  </si>
  <si>
    <t>=RowLink(Лист1!$986:$986)</t>
  </si>
  <si>
    <t>=RowLink(Лист1!$426:$426)</t>
  </si>
  <si>
    <t>=RowLink(Лист1!$428:$428)</t>
  </si>
  <si>
    <t>=RowLink(Лист1!$429:$429)</t>
  </si>
  <si>
    <t>=RowLink(Лист1!$430:$430)</t>
  </si>
  <si>
    <t>092</t>
  </si>
  <si>
    <t>09250</t>
  </si>
  <si>
    <t>00299</t>
  </si>
  <si>
    <t>2600801</t>
  </si>
  <si>
    <t>2601201</t>
  </si>
  <si>
    <t>2601301</t>
  </si>
  <si>
    <t>2601401</t>
  </si>
  <si>
    <t>5079901</t>
  </si>
  <si>
    <t>5079902</t>
  </si>
  <si>
    <t>5079903</t>
  </si>
  <si>
    <t>5052205</t>
  </si>
  <si>
    <t>5052901</t>
  </si>
  <si>
    <t>5053111</t>
  </si>
  <si>
    <t>5053112</t>
  </si>
  <si>
    <t>5053121</t>
  </si>
  <si>
    <t>5054401</t>
  </si>
  <si>
    <t>5054701</t>
  </si>
  <si>
    <t>5054702</t>
  </si>
  <si>
    <t>5054703</t>
  </si>
  <si>
    <t>5054704</t>
  </si>
  <si>
    <t>5056001</t>
  </si>
  <si>
    <t>5056101</t>
  </si>
  <si>
    <t>5056102</t>
  </si>
  <si>
    <t>5056103</t>
  </si>
  <si>
    <t>5056104</t>
  </si>
  <si>
    <t>5058501</t>
  </si>
  <si>
    <t>5058503</t>
  </si>
  <si>
    <t>5058504</t>
  </si>
  <si>
    <t>5058505</t>
  </si>
  <si>
    <t>5058506</t>
  </si>
  <si>
    <t>5050502</t>
  </si>
  <si>
    <t>5226004</t>
  </si>
  <si>
    <t>5221K</t>
  </si>
  <si>
    <t>5221O</t>
  </si>
  <si>
    <t>007</t>
  </si>
  <si>
    <t>5220Z</t>
  </si>
  <si>
    <t>5220Z01</t>
  </si>
  <si>
    <t>5220H</t>
  </si>
  <si>
    <t>5220H02</t>
  </si>
  <si>
    <t>5221J</t>
  </si>
  <si>
    <t>5221P</t>
  </si>
  <si>
    <t>5221R</t>
  </si>
  <si>
    <t>52214</t>
  </si>
  <si>
    <t>5221O04</t>
  </si>
  <si>
    <t>00B</t>
  </si>
  <si>
    <t>5220H04</t>
  </si>
  <si>
    <t>5221G</t>
  </si>
  <si>
    <t>5221H</t>
  </si>
  <si>
    <t>5221I</t>
  </si>
  <si>
    <t>00C</t>
  </si>
  <si>
    <t>5221E</t>
  </si>
  <si>
    <t>5221N</t>
  </si>
  <si>
    <t>5221S</t>
  </si>
  <si>
    <t>00D</t>
  </si>
  <si>
    <t>5221M</t>
  </si>
  <si>
    <t>00E</t>
  </si>
  <si>
    <t>00F</t>
  </si>
  <si>
    <t>=RowLink(Лист1!$167:$167)</t>
  </si>
  <si>
    <t>=RowLink(Лист1!$168:$168)</t>
  </si>
  <si>
    <t>=RowLink(Лист1!$169:$169)</t>
  </si>
  <si>
    <t>=RowLink(Лист1!$170:$170)</t>
  </si>
  <si>
    <t>=RowLink(Лист1!$172:$172)</t>
  </si>
  <si>
    <t>=RowLink(Лист1!$176:$176)</t>
  </si>
  <si>
    <t>=RowLink(Лист1!$177:$177)</t>
  </si>
  <si>
    <t>=RowLink(Лист1!$180:$180)</t>
  </si>
  <si>
    <t>=RowLink(Лист1!$181:$181)</t>
  </si>
  <si>
    <t>=RowLink(Лист1!$187:$187)</t>
  </si>
  <si>
    <t>=RowLink(Лист1!$188:$188)</t>
  </si>
  <si>
    <t>=RowLink(Лист1!$189:$189)</t>
  </si>
  <si>
    <t>=RowLink(Лист1!$191:$191)</t>
  </si>
  <si>
    <t>=RowLink(Лист1!$192:$192)</t>
  </si>
  <si>
    <t>=RowLink(Лист1!$193:$193)</t>
  </si>
  <si>
    <t>=RowLink(Лист1!$904:$904)</t>
  </si>
  <si>
    <t>=RowLink(Лист1!$906:$906)</t>
  </si>
  <si>
    <t>=RowLink(Лист1!$908:$908)</t>
  </si>
  <si>
    <t>=RowLink(Лист1!$909:$909)</t>
  </si>
  <si>
    <t>=RowLink(Лист1!$910:$910)</t>
  </si>
  <si>
    <t>=RowLink(Лист1!$911:$911)</t>
  </si>
  <si>
    <t>=RowLink(Лист1!$913:$913)</t>
  </si>
  <si>
    <t>=RowLink(Лист1!$1081:$1081)</t>
  </si>
  <si>
    <t>=RowLink(Лист1!$1082:$1082)</t>
  </si>
  <si>
    <t>=RowLink(Лист1!$1083:$1083)</t>
  </si>
  <si>
    <t>=RowLink(Лист1!$1084:$1084)</t>
  </si>
  <si>
    <t>=RowLink(Лист1!$1096:$1096)</t>
  </si>
  <si>
    <t>=RowLink(Лист1!$1097:$1097)</t>
  </si>
  <si>
    <t>=RowLink(Лист1!$240:$240)</t>
  </si>
  <si>
    <t>=RowLink(Лист1!$935:$935)</t>
  </si>
  <si>
    <t>=RowLink(Лист1!$936:$936)</t>
  </si>
  <si>
    <t>=RowLink(Лист1!$937:$937)</t>
  </si>
  <si>
    <t>=RowLink(Лист1!$938:$938)</t>
  </si>
  <si>
    <t>=RowLink(Лист1!$939:$939)</t>
  </si>
  <si>
    <t>=RowLink(Лист1!$940:$940)</t>
  </si>
  <si>
    <t>=RowLink(Лист1!$948:$948)</t>
  </si>
  <si>
    <t>=RowLink(Лист1!$949:$949)</t>
  </si>
  <si>
    <t>=RowLink(Лист1!$950:$950)</t>
  </si>
  <si>
    <t>=RowLink(Лист1!$953:$953)</t>
  </si>
  <si>
    <t>=RowLink(Лист1!$957:$957)</t>
  </si>
  <si>
    <t>=RowLink(Лист1!$958:$958)</t>
  </si>
  <si>
    <t>=RowLink(Лист1!$248:$248)</t>
  </si>
  <si>
    <t>=RowLink(Лист1!$249:$249)</t>
  </si>
  <si>
    <t>=RowLink(Лист1!$250:$250)</t>
  </si>
  <si>
    <t>=RowLink(Лист1!$251:$251)</t>
  </si>
  <si>
    <t>=RowLink(Лист1!$252:$252)</t>
  </si>
  <si>
    <t>=RowLink(Лист1!$253:$253)</t>
  </si>
  <si>
    <t>=RowLink(Лист1!$254:$254)</t>
  </si>
  <si>
    <t>=RowLink(Лист1!$255:$255)</t>
  </si>
  <si>
    <t>=RowLink(Лист1!$258:$258)</t>
  </si>
  <si>
    <t>=RowLink(Лист1!$259:$259)</t>
  </si>
  <si>
    <t>=RowLink(Лист1!$256:$256)</t>
  </si>
  <si>
    <t>=RowLink(Лист1!$473:$473)</t>
  </si>
  <si>
    <t>=RowLink(Лист1!$474:$474)</t>
  </si>
  <si>
    <t>=RowLink(Лист1!$475:$475)</t>
  </si>
  <si>
    <t>=RowLink(Лист1!$476:$476)</t>
  </si>
  <si>
    <t>=RowLink(Лист1!$477:$477)</t>
  </si>
  <si>
    <t>=RowLink(Лист1!$478:$478)</t>
  </si>
  <si>
    <t>=RowLink(Лист1!$479:$479)</t>
  </si>
  <si>
    <t>=RowLink(Лист1!$480:$480)</t>
  </si>
  <si>
    <t>=RowLink(Лист1!$481:$481)</t>
  </si>
  <si>
    <t>=RowLink(Лист1!$482:$482)</t>
  </si>
  <si>
    <t>=RowLink(Лист1!$483:$483)</t>
  </si>
  <si>
    <t>=RowLink(Лист1!$484:$484)</t>
  </si>
  <si>
    <t>=RowLink(Лист1!$485:$485)</t>
  </si>
  <si>
    <t>=RowLink(Лист1!$486:$486)</t>
  </si>
  <si>
    <t>=RowLink(Лист1!$487:$487)</t>
  </si>
  <si>
    <t>=RowLink(Лист1!$488:$488)</t>
  </si>
  <si>
    <t>=RowLink(Лист1!$489:$489)</t>
  </si>
  <si>
    <t>=RowLink(Лист1!$376:$376)</t>
  </si>
  <si>
    <t>=RowLink(Лист1!$377:$377)</t>
  </si>
  <si>
    <t>=RowLink(Лист1!$380:$380)</t>
  </si>
  <si>
    <t>=RowLink(Лист1!$381:$381)</t>
  </si>
  <si>
    <t>=RowLink(Лист1!$382:$382)</t>
  </si>
  <si>
    <t>=RowLink(Лист1!$383:$383)</t>
  </si>
  <si>
    <t>=RowLink(Лист1!$385:$385)</t>
  </si>
  <si>
    <t>=RowLink(Лист1!$386:$386)</t>
  </si>
  <si>
    <t>=RowLink(Лист1!$387:$387)</t>
  </si>
  <si>
    <t>=RowLink(Лист1!$388:$388)</t>
  </si>
  <si>
    <t>=RowLink(Лист1!$389:$389)</t>
  </si>
  <si>
    <t>=RowLink(Лист1!$390:$390)</t>
  </si>
  <si>
    <t>=RowLink(Лист1!$391:$391)</t>
  </si>
  <si>
    <t>=RowLink(Лист1!$392:$392)</t>
  </si>
  <si>
    <t>=RowLink(Лист1!$393:$393)</t>
  </si>
  <si>
    <t>=RowLink(Лист1!$394:$394)</t>
  </si>
  <si>
    <t>=RowLink(Лист1!$395:$395)</t>
  </si>
  <si>
    <t>=RowLink(Лист1!$396:$396)</t>
  </si>
  <si>
    <t>=RowLink(Лист1!$397:$397)</t>
  </si>
  <si>
    <t>=RowLink(Лист1!$496:$496)</t>
  </si>
  <si>
    <t>=RowLink(Лист1!$497:$497)</t>
  </si>
  <si>
    <t>=RowLink(Лист1!$498:$498)</t>
  </si>
  <si>
    <t>=RowLink(Лист1!$1327:$1327)</t>
  </si>
  <si>
    <t>=RowLink(Лист1!$1328:$1328)</t>
  </si>
  <si>
    <t>=RowLink(Лист1!$1329:$1329)</t>
  </si>
  <si>
    <t>=RowLink(Лист1!$1331:$1331)</t>
  </si>
  <si>
    <t>=RowLink(Лист1!$1332:$1332)</t>
  </si>
  <si>
    <t>=RowLink(Лист1!$1333:$1333)</t>
  </si>
  <si>
    <t>=RowLink(Лист1!$111:$111)</t>
  </si>
  <si>
    <t>=RowLink(Лист1!$112:$112)</t>
  </si>
  <si>
    <t>=RowLink(Лист1!$113:$113)</t>
  </si>
  <si>
    <t>=RowLink(Лист1!$114:$114)</t>
  </si>
  <si>
    <t>=RowLink(Лист1!$1143:$1143)</t>
  </si>
  <si>
    <t>=RowLink(Лист1!$1152:$1152)</t>
  </si>
  <si>
    <t>=RowLink(Лист1!$1153:$1153)</t>
  </si>
  <si>
    <t>=RowLink(Лист1!$1154:$1154)</t>
  </si>
  <si>
    <t>=RowLink(Лист1!$1155:$1155)</t>
  </si>
  <si>
    <t>=RowLink(Лист1!$1156:$1156)</t>
  </si>
  <si>
    <t>=RowLink(Лист1!$1163:$1163)</t>
  </si>
  <si>
    <t>=RowLink(Лист1!$1164:$1164)</t>
  </si>
  <si>
    <t>=RowLink(Лист1!$1169:$1169)</t>
  </si>
  <si>
    <t>=RowLink(Лист1!$1170:$1170)</t>
  </si>
  <si>
    <t>=RowLink(Лист1!$1171:$1171)</t>
  </si>
  <si>
    <t>=RowLink(Лист1!$1234:$1234)</t>
  </si>
  <si>
    <t>=RowLink(Лист1!$1235:$1235)</t>
  </si>
  <si>
    <t>=RowLink(Лист1!$1236:$1236)</t>
  </si>
  <si>
    <t>=RowLink(Лист1!$1237:$1237)</t>
  </si>
  <si>
    <t>=RowLink(Лист1!$1238:$1238)</t>
  </si>
  <si>
    <t>=RowLink(Лист1!$1239:$1239)</t>
  </si>
  <si>
    <t>=RowLink(Лист1!$1310:$1310)</t>
  </si>
  <si>
    <t>=RowLink(Лист1!$1311:$1311)</t>
  </si>
  <si>
    <t>=RowLink(Лист1!$1312:$1312)</t>
  </si>
  <si>
    <t>=RowLink(Лист1!$1313:$1313)</t>
  </si>
  <si>
    <t>=RowLink(Лист1!$1317:$1317)</t>
  </si>
  <si>
    <t>=RowLink(Лист1!$1318:$1318)</t>
  </si>
  <si>
    <t>=RowLink(Лист1!$1319:$1319)</t>
  </si>
  <si>
    <t>=RowLink(Лист1!$1320:$1320)</t>
  </si>
  <si>
    <t>=RowLink(Лист1!$1321:$1321)</t>
  </si>
  <si>
    <t>=RowLink(Лист1!$1322:$1322)</t>
  </si>
  <si>
    <t>=RowLink(Лист1!$1323:$1323)</t>
  </si>
  <si>
    <t>{94158C3D-455B-45CC-B449-DA7C3A976037}</t>
  </si>
  <si>
    <t>[Bookmark]</t>
  </si>
  <si>
    <t>CLS_S_57</t>
  </si>
  <si>
    <t>CLS_S_49</t>
  </si>
  <si>
    <t>CLS_S_52</t>
  </si>
  <si>
    <t>CLS_S_51</t>
  </si>
  <si>
    <t>CLS_S_50</t>
  </si>
  <si>
    <t/>
  </si>
  <si>
    <t>001</t>
  </si>
  <si>
    <t>0101</t>
  </si>
  <si>
    <t>0103</t>
  </si>
  <si>
    <t>010103</t>
  </si>
  <si>
    <t>005</t>
  </si>
  <si>
    <t>024</t>
  </si>
  <si>
    <t>025</t>
  </si>
  <si>
    <t>01010F</t>
  </si>
  <si>
    <t>002</t>
  </si>
  <si>
    <t>0102</t>
  </si>
  <si>
    <t>009</t>
  </si>
  <si>
    <t>0104</t>
  </si>
  <si>
    <t>010104</t>
  </si>
  <si>
    <t>041</t>
  </si>
  <si>
    <t>003</t>
  </si>
  <si>
    <t>0107</t>
  </si>
  <si>
    <t>010705</t>
  </si>
  <si>
    <t>429</t>
  </si>
  <si>
    <t>450</t>
  </si>
  <si>
    <t>004</t>
  </si>
  <si>
    <t>0108</t>
  </si>
  <si>
    <t>010B</t>
  </si>
  <si>
    <t>010B02</t>
  </si>
  <si>
    <t>006</t>
  </si>
  <si>
    <t>010405</t>
  </si>
  <si>
    <t>522</t>
  </si>
  <si>
    <t>5223510</t>
  </si>
  <si>
    <t>010408</t>
  </si>
  <si>
    <t>305</t>
  </si>
  <si>
    <t>315</t>
  </si>
  <si>
    <t>365</t>
  </si>
  <si>
    <t>01040B</t>
  </si>
  <si>
    <t>340</t>
  </si>
  <si>
    <t>52227</t>
  </si>
  <si>
    <t>0105</t>
  </si>
  <si>
    <t>010504</t>
  </si>
  <si>
    <t>52230</t>
  </si>
  <si>
    <t>010709</t>
  </si>
  <si>
    <t>52215</t>
  </si>
  <si>
    <t>010806</t>
  </si>
  <si>
    <t>0109</t>
  </si>
  <si>
    <t>010904</t>
  </si>
  <si>
    <t>52208</t>
  </si>
  <si>
    <t>010A</t>
  </si>
  <si>
    <t>010A06</t>
  </si>
  <si>
    <t>010B03</t>
  </si>
  <si>
    <t>010</t>
  </si>
  <si>
    <t>01040A</t>
  </si>
  <si>
    <t>52228</t>
  </si>
  <si>
    <t>52236</t>
  </si>
  <si>
    <t>013</t>
  </si>
  <si>
    <t>016</t>
  </si>
  <si>
    <t>010203</t>
  </si>
  <si>
    <t>209</t>
  </si>
  <si>
    <t>010704</t>
  </si>
  <si>
    <t>427</t>
  </si>
  <si>
    <t>010901</t>
  </si>
  <si>
    <t>469</t>
  </si>
  <si>
    <t>470</t>
  </si>
  <si>
    <t>471</t>
  </si>
  <si>
    <t>472</t>
  </si>
  <si>
    <t>485</t>
  </si>
  <si>
    <t>486</t>
  </si>
  <si>
    <t>771</t>
  </si>
  <si>
    <t>52201</t>
  </si>
  <si>
    <t>52202</t>
  </si>
  <si>
    <t>52203</t>
  </si>
  <si>
    <t>52206</t>
  </si>
  <si>
    <t>52207</t>
  </si>
  <si>
    <t>52209</t>
  </si>
  <si>
    <t>52211</t>
  </si>
  <si>
    <t>52212</t>
  </si>
  <si>
    <t>52237</t>
  </si>
  <si>
    <t>52239</t>
  </si>
  <si>
    <t>010A03</t>
  </si>
  <si>
    <t>505</t>
  </si>
  <si>
    <t>017</t>
  </si>
  <si>
    <t>EXPR_24</t>
  </si>
  <si>
    <t>1000102</t>
  </si>
  <si>
    <t>2600501</t>
  </si>
  <si>
    <t>5200B</t>
  </si>
  <si>
    <t>52009</t>
  </si>
  <si>
    <t>{3D9FAF9D-16B9-4485-A5B1-116C80DBD29F}</t>
  </si>
  <si>
    <t>008</t>
  </si>
  <si>
    <t>726</t>
  </si>
  <si>
    <t>5226002</t>
  </si>
  <si>
    <t>9802</t>
  </si>
  <si>
    <t>965=-1,959=-1,998=-1,999=-1</t>
  </si>
  <si>
    <t>RG_17_1</t>
  </si>
  <si>
    <t>EXPR_25</t>
  </si>
  <si>
    <t>EXPR_26</t>
  </si>
  <si>
    <t>012</t>
  </si>
  <si>
    <t>3150201</t>
  </si>
  <si>
    <t>3150203</t>
  </si>
  <si>
    <t>079</t>
  </si>
  <si>
    <t>5226006</t>
  </si>
  <si>
    <t>=RowLink(Лист1!$454:$454)</t>
  </si>
  <si>
    <t>=RowLink(Лист1!$455:$455)</t>
  </si>
  <si>
    <t>=RowLink(Лист1!$456:$456)</t>
  </si>
  <si>
    <t>=RowLink(Лист1!$457:$457)</t>
  </si>
  <si>
    <t>=RowLink(Лист1!$1187:$1187)</t>
  </si>
  <si>
    <t>=RowLink(Лист1!$1188:$1188)</t>
  </si>
  <si>
    <t>=RowLink(Лист1!$1189:$1189)</t>
  </si>
  <si>
    <t>=RowLink(Лист1!$1190:$1190)</t>
  </si>
  <si>
    <t>=RowLink(Лист1!$1191:$1191)</t>
  </si>
  <si>
    <t>=RowLink(Лист1!$1192:$1192)</t>
  </si>
  <si>
    <t>=RowLink(Лист1!$1193:$1193)</t>
  </si>
  <si>
    <t>=RowLink(Лист1!$1197:$1197)</t>
  </si>
  <si>
    <t>=RowLink(Лист1!$1198:$1198)</t>
  </si>
  <si>
    <t>=RowLink(Лист1!$1199:$1199)</t>
  </si>
  <si>
    <t>=RowLink(Лист1!$1200:$1200)</t>
  </si>
  <si>
    <t>=RowLink(Лист1!$1201:$1201)</t>
  </si>
  <si>
    <t>=RowLink(Лист1!$1202:$1202)</t>
  </si>
  <si>
    <t>=RowLink(Лист1!$1203:$1203)</t>
  </si>
  <si>
    <t>=RowLink(Лист1!$1204:$1204)</t>
  </si>
  <si>
    <t>=RowLink(Лист1!$1205:$1205)</t>
  </si>
  <si>
    <t>=RowLink(Лист1!$1206:$1206)</t>
  </si>
  <si>
    <t>=RowLink(Лист1!$1207:$1207)</t>
  </si>
  <si>
    <t>=RowLink(Лист1!$1208:$1208)</t>
  </si>
  <si>
    <t>=RowLink(Лист1!$1209:$1209)</t>
  </si>
  <si>
    <t>=RowLink(Лист1!$1210:$1210)</t>
  </si>
  <si>
    <t>=RowLink(Лист1!$1211:$1211)</t>
  </si>
  <si>
    <t>=RowLink(Лист1!$1212:$1212)</t>
  </si>
  <si>
    <t>=RowLink(Лист1!$1213:$1213)</t>
  </si>
  <si>
    <t>=RowLink(Лист1!$1214:$1214)</t>
  </si>
  <si>
    <t>=RowLink(Лист1!$1215:$1215)</t>
  </si>
  <si>
    <t>=RowLink(Лист1!$1216:$1216)</t>
  </si>
  <si>
    <t>=RowLink(Лист1!$1217:$1217)</t>
  </si>
  <si>
    <t>=RowLink(Лист1!$1218:$1218)</t>
  </si>
  <si>
    <t>=RowLink(Лист1!$1219:$1219)</t>
  </si>
  <si>
    <t>=RowLink(Лист1!$1220:$1220)</t>
  </si>
  <si>
    <t>=RowLink(Лист1!$1221:$1221)</t>
  </si>
  <si>
    <t>=RowLink(Лист1!$1222:$1222)</t>
  </si>
  <si>
    <t>=RowLink(Лист1!$1223:$1223)</t>
  </si>
  <si>
    <t>=RowLink(Лист1!$1224:$1224)</t>
  </si>
  <si>
    <t>=RowLink(Лист1!$1225:$1225)</t>
  </si>
  <si>
    <t>=RowLink(Лист1!$1226:$1226)</t>
  </si>
  <si>
    <t>=RowLink(Лист1!$1227:$1227)</t>
  </si>
  <si>
    <t>=RowLink(Лист1!$1228:$1228)</t>
  </si>
  <si>
    <t>=RowLink(Лист1!$432:$432)</t>
  </si>
  <si>
    <t>=RowLink(Лист1!$435:$435)</t>
  </si>
  <si>
    <t>=RowLink(Лист1!$437:$437)</t>
  </si>
  <si>
    <t>=RowLink(Лист1!$440:$440)</t>
  </si>
  <si>
    <t>=RowLink(Лист1!$442:$442)</t>
  </si>
  <si>
    <t>=RowLink(Лист1!$444:$444)</t>
  </si>
  <si>
    <t>=RowLink(Лист1!$448:$448)</t>
  </si>
  <si>
    <t>=RowLink(Лист1!$450:$450)</t>
  </si>
  <si>
    <t>=RowLink(Лист1!$452:$452)</t>
  </si>
  <si>
    <t>=RowLink(Лист1!$453:$453)</t>
  </si>
  <si>
    <t>076</t>
  </si>
  <si>
    <t>067</t>
  </si>
  <si>
    <t>795</t>
  </si>
  <si>
    <t>5053113</t>
  </si>
  <si>
    <t>5053114</t>
  </si>
  <si>
    <t>5053115</t>
  </si>
  <si>
    <t>5053122</t>
  </si>
  <si>
    <t>5053123</t>
  </si>
  <si>
    <t>5053124</t>
  </si>
  <si>
    <t>5054705</t>
  </si>
  <si>
    <t>5054706</t>
  </si>
  <si>
    <t>5054707</t>
  </si>
  <si>
    <t>5056002</t>
  </si>
  <si>
    <t>5056003</t>
  </si>
  <si>
    <t>5056004</t>
  </si>
  <si>
    <t>093</t>
  </si>
  <si>
    <t>09399</t>
  </si>
  <si>
    <t>09251</t>
  </si>
  <si>
    <t>52247</t>
  </si>
  <si>
    <t>010804</t>
  </si>
  <si>
    <t>457</t>
  </si>
  <si>
    <t>45799</t>
  </si>
  <si>
    <t>00138</t>
  </si>
  <si>
    <t>52245</t>
  </si>
  <si>
    <t>5227E</t>
  </si>
  <si>
    <t>5227F</t>
  </si>
  <si>
    <t>5227G</t>
  </si>
  <si>
    <t>52032</t>
  </si>
  <si>
    <t>52033</t>
  </si>
  <si>
    <t>77305</t>
  </si>
  <si>
    <t>77308</t>
  </si>
  <si>
    <t>00141</t>
  </si>
  <si>
    <t>52229</t>
  </si>
  <si>
    <t>070</t>
  </si>
  <si>
    <t>07004</t>
  </si>
  <si>
    <t>09203</t>
  </si>
  <si>
    <t>=RowLink(Лист1!$500:$500)</t>
  </si>
  <si>
    <t>=RowLink(Лист1!$501:$501)</t>
  </si>
  <si>
    <t>=RowLink(Лист1!$506:$506)</t>
  </si>
  <si>
    <t>=RowLink(Лист1!$507:$507)</t>
  </si>
  <si>
    <t>=RowLink(Лист1!$508:$508)</t>
  </si>
  <si>
    <t>=RowLink(Лист1!$509:$509)</t>
  </si>
  <si>
    <t>=RowLink(Лист1!$522:$522)</t>
  </si>
  <si>
    <t>=RowLink(Лист1!$523:$523)</t>
  </si>
  <si>
    <t>=RowLink(Лист1!$528:$528)</t>
  </si>
  <si>
    <t>=RowLink(Лист1!$532:$532)</t>
  </si>
  <si>
    <t>=RowLink(Лист1!$536:$536)</t>
  </si>
  <si>
    <t>=RowLink(Лист1!$537:$537)</t>
  </si>
  <si>
    <t>Связь и информатика</t>
  </si>
  <si>
    <t>=RowLink(Лист1!$539:$539)</t>
  </si>
  <si>
    <t>=RowLink(Лист1!$540:$540)</t>
  </si>
  <si>
    <t>=RowLink(Лист1!$542:$542)</t>
  </si>
  <si>
    <t>=RowLink(Лист1!$543:$543)</t>
  </si>
  <si>
    <t>=RowLink(Лист1!$545:$545)</t>
  </si>
  <si>
    <t>=RowLink(Лист1!$546:$546)</t>
  </si>
  <si>
    <t>=RowLink(Лист1!$548:$548)</t>
  </si>
  <si>
    <t>=RowLink(Лист1!$549:$549)</t>
  </si>
  <si>
    <t>=RowLink(Лист1!$552:$552)</t>
  </si>
  <si>
    <t>=RowLink(Лист1!$555:$555)</t>
  </si>
  <si>
    <t>=RowLink(Лист1!$557:$557)</t>
  </si>
  <si>
    <t>=RowLink(Лист1!$559:$559)</t>
  </si>
  <si>
    <t>=RowLink(Лист1!$561:$561)</t>
  </si>
  <si>
    <t>=RowLink(Лист1!$563:$563)</t>
  </si>
  <si>
    <t>=RowLink(Лист1!$565:$565)</t>
  </si>
  <si>
    <t>=RowLink(Лист1!$566:$566)</t>
  </si>
  <si>
    <t>=RowLink(Лист1!$567:$567)</t>
  </si>
  <si>
    <t>=RowLink(Лист1!$1265:$1265)</t>
  </si>
  <si>
    <t>=RowLink(Лист1!$1266:$1266)</t>
  </si>
  <si>
    <t>=RowLink(Лист1!$1267:$1267)</t>
  </si>
  <si>
    <t>=RowLink(Лист1!$1268:$1268)</t>
  </si>
  <si>
    <t>=RowLink(Лист1!$1269:$1269)</t>
  </si>
  <si>
    <t>=RowLink(Лист1!$1270:$1270)</t>
  </si>
  <si>
    <t>=RowLink(Лист1!$1271:$1271)</t>
  </si>
  <si>
    <t>=RowLink(Лист1!$1272:$1272)</t>
  </si>
  <si>
    <t>=RowLink(Лист1!$1274:$1274)</t>
  </si>
  <si>
    <t>=RowLink(Лист1!$1275:$1275)</t>
  </si>
  <si>
    <t>=RowLink(Лист1!$1276:$1276)</t>
  </si>
  <si>
    <t>=RowLink(Лист1!$1277:$1277)</t>
  </si>
  <si>
    <t>=RowLink(Лист1!$1278:$1278)</t>
  </si>
  <si>
    <t>=RowLink(Лист1!$1279:$1279)</t>
  </si>
  <si>
    <t>=RowLink(Лист1!$1280:$1280)</t>
  </si>
  <si>
    <t>=RowLink(Лист1!$1281:$1281)</t>
  </si>
  <si>
    <t>=RowLink(Лист1!$1282:$1282)</t>
  </si>
  <si>
    <t>=RowLink(Лист1!$1283:$1283)</t>
  </si>
  <si>
    <t>=RowLink(Лист1!$1284:$1284)</t>
  </si>
  <si>
    <t>=RowLink(Лист1!$1285:$1285)</t>
  </si>
  <si>
    <t>=RowLink(Лист1!$1286:$1286)</t>
  </si>
  <si>
    <t>=RowLink(Лист1!$1287:$1287)</t>
  </si>
  <si>
    <t>=RowLink(Лист1!$1288:$1288)</t>
  </si>
  <si>
    <t>=RowLink(Лист1!$1289:$1289)</t>
  </si>
  <si>
    <t>=RowLink(Лист1!$1290:$1290)</t>
  </si>
  <si>
    <t>=RowLink(Лист1!$1291:$1291)</t>
  </si>
  <si>
    <t>=RowLink(Лист1!$1292:$1292)</t>
  </si>
  <si>
    <t>=RowLink(Лист1!$1293:$1293)</t>
  </si>
  <si>
    <t>=RowLink(Лист1!$1294:$1294)</t>
  </si>
  <si>
    <t>=RowLink(Лист1!$1295:$1295)</t>
  </si>
  <si>
    <t>=RowLink(Лист1!$1296:$1296)</t>
  </si>
  <si>
    <t>=RowLink(Лист1!$1297:$1297)</t>
  </si>
  <si>
    <t>=RowLink(Лист1!$1298:$1298)</t>
  </si>
  <si>
    <t>=RowLink(Лист1!$1299:$1299)</t>
  </si>
  <si>
    <t>=RowLink(Лист1!$1300:$1300)</t>
  </si>
  <si>
    <t>=RowLink(Лист1!$810:$810)</t>
  </si>
  <si>
    <t>=RowLink(Лист1!$811:$811)</t>
  </si>
  <si>
    <t>=RowLink(Лист1!$814:$814)</t>
  </si>
  <si>
    <t>=RowLink(Лист1!$815:$815)</t>
  </si>
  <si>
    <t>=RowLink(Лист1!$816:$816)</t>
  </si>
  <si>
    <t>=RowLink(Лист1!$819:$819)</t>
  </si>
  <si>
    <t>=RowLink(Лист1!$820:$820)</t>
  </si>
  <si>
    <t>=RowLink(Лист1!$821:$821)</t>
  </si>
  <si>
    <t>=RowLink(Лист1!$334:$334)</t>
  </si>
  <si>
    <t>=RowLink(Лист1!$335:$335)</t>
  </si>
  <si>
    <t>=RowLink(Лист1!$302:$302)</t>
  </si>
  <si>
    <t>=RowLink(Лист1!$303:$303)</t>
  </si>
  <si>
    <t>=RowLink(Лист1!$304:$304)</t>
  </si>
  <si>
    <t>=RowLink(Лист1!$305:$305)</t>
  </si>
  <si>
    <t>=RowLink(Лист1!$445:$445)</t>
  </si>
  <si>
    <t>=RowLink(Лист1!$446:$446)</t>
  </si>
  <si>
    <t>=RowLink(Лист1!$693:$693)</t>
  </si>
  <si>
    <t>=RowLink(Лист1!$831:$831)</t>
  </si>
  <si>
    <t>=RowLink(Лист1!$832:$832)</t>
  </si>
  <si>
    <t>=RowLink(Лист1!$833:$833)</t>
  </si>
  <si>
    <t>=RowLink(Лист1!$901:$901)</t>
  </si>
  <si>
    <t>=RowLink(Лист1!$912:$912)</t>
  </si>
  <si>
    <t>=RowLink(Лист1!$968:$968)</t>
  </si>
  <si>
    <t>=RowLink(Лист1!$969:$969)</t>
  </si>
  <si>
    <t>=RowLink(Лист1!$1014:$1014)</t>
  </si>
  <si>
    <t>=RowLink(Лист1!$1016:$1016)</t>
  </si>
  <si>
    <t>=RowLink(Лист1!$941:$941)</t>
  </si>
  <si>
    <t>=RowLink(Лист1!$942:$942)</t>
  </si>
  <si>
    <t>=RowLink(Лист1!$943:$943)</t>
  </si>
  <si>
    <t>=RowLink(Лист1!$944:$944)</t>
  </si>
  <si>
    <t>=ColumnLink(Лист1!A:A)</t>
  </si>
  <si>
    <t>=ColumnLink(Лист1!B:B)</t>
  </si>
  <si>
    <t>=ColumnLink(Лист1!C:C)</t>
  </si>
  <si>
    <t>=ColumnLink(Лист1!H:H)</t>
  </si>
  <si>
    <t>=ColumnLink(Лист1!I:I)</t>
  </si>
  <si>
    <t>=ColumnLink(Лист1!M:M)</t>
  </si>
  <si>
    <t>=ColumnLink(Лист1!D:D)</t>
  </si>
  <si>
    <t>=ColumnLink(Лист1!E:E)</t>
  </si>
  <si>
    <t>=ColumnLink(Лист1!G:G)</t>
  </si>
  <si>
    <t>=RangeLink(C22:C$65536,D21:$IV21)</t>
  </si>
  <si>
    <t>=RowLink(Лист1!$10:$10)</t>
  </si>
  <si>
    <t>=RowLink(Лист1!$12:$12)</t>
  </si>
  <si>
    <t>=RowLink(Лист1!$13:$13)</t>
  </si>
  <si>
    <t>=RowLink(Лист1!$11:$11)</t>
  </si>
  <si>
    <t>=RowLink(Лист1!$26:$26)</t>
  </si>
  <si>
    <t>=RowLink(Лист1!$697:$697)</t>
  </si>
  <si>
    <t>=RowLink(Лист1!$707:$707)</t>
  </si>
  <si>
    <t>=RowLink(Лист1!$708:$708)</t>
  </si>
  <si>
    <t>=RowLink(Лист1!$709:$709)</t>
  </si>
  <si>
    <t>=RowLink(Лист1!$710:$710)</t>
  </si>
  <si>
    <t>=RowLink(Лист1!$711:$711)</t>
  </si>
  <si>
    <t>=RowLink(Лист1!$712:$712)</t>
  </si>
  <si>
    <t>=RowLink(Лист1!$716:$716)</t>
  </si>
  <si>
    <t>=RowLink(Лист1!$717:$717)</t>
  </si>
  <si>
    <t>=RowLink(Лист1!$713:$713)</t>
  </si>
  <si>
    <t>=RowLink(Лист1!$714:$714)</t>
  </si>
  <si>
    <t>Культура</t>
  </si>
  <si>
    <t>=RowLink(Лист1!$715:$715)</t>
  </si>
  <si>
    <t>=RowLink(Лист1!$721:$721)</t>
  </si>
  <si>
    <t>=RowLink(Лист1!$722:$722)</t>
  </si>
  <si>
    <t>=RowLink(Лист1!$723:$723)</t>
  </si>
  <si>
    <t>=RowLink(Лист1!$724:$724)</t>
  </si>
  <si>
    <t>=RowLink(Лист1!$725:$725)</t>
  </si>
  <si>
    <t>=RowLink(Лист1!$154:$154)</t>
  </si>
  <si>
    <t>=RowLink(Лист1!$155:$155)</t>
  </si>
  <si>
    <t>=RowLink(Лист1!$178:$178)</t>
  </si>
  <si>
    <t>=RowLink(Лист1!$179:$179)</t>
  </si>
  <si>
    <t>=RowLink(Лист1!$182:$182)</t>
  </si>
  <si>
    <t>=RowLink(Лист1!$190:$190)</t>
  </si>
  <si>
    <t>=RowLink(Лист1!$195:$195)</t>
  </si>
  <si>
    <t>=RowLink(Лист1!$199:$199)</t>
  </si>
  <si>
    <t>=RowLink(Лист1!$204:$204)</t>
  </si>
  <si>
    <t>=RowLink(Лист1!$205:$205)</t>
  </si>
  <si>
    <t>=RowLink(Лист1!$206:$206)</t>
  </si>
  <si>
    <t>=RowLink(Лист1!$212:$212)</t>
  </si>
  <si>
    <t>=RowLink(Лист1!$213:$213)</t>
  </si>
  <si>
    <t>=RowLink(Лист1!$214:$214)</t>
  </si>
  <si>
    <t>=RowLink(Лист1!$218:$218)</t>
  </si>
  <si>
    <t>=RowLink(Лист1!$219:$219)</t>
  </si>
  <si>
    <t>=RowLink(Лист1!$220:$220)</t>
  </si>
  <si>
    <t>=RowLink(Лист1!$231:$231)</t>
  </si>
  <si>
    <t>=RowLink(Лист1!$232:$232)</t>
  </si>
  <si>
    <t>=RowLink(Лист1!$233:$233)</t>
  </si>
  <si>
    <t>=RowLink(Лист1!$241:$241)</t>
  </si>
  <si>
    <t>=RowLink(Лист1!$147:$147)</t>
  </si>
  <si>
    <t>=RowLink(Лист1!$269:$269)</t>
  </si>
  <si>
    <t>=RowLink(Лист1!$270:$270)</t>
  </si>
  <si>
    <t>=RowLink(Лист1!$283:$283)</t>
  </si>
  <si>
    <t>=RowLink(Лист1!$284:$284)</t>
  </si>
  <si>
    <t>=RowLink(Лист1!$285:$285)</t>
  </si>
  <si>
    <t>=RowLink(Лист1!$288:$288)</t>
  </si>
  <si>
    <t>=RowLink(Лист1!$295:$295)</t>
  </si>
  <si>
    <t>=RowLink(Лист1!$311:$311)</t>
  </si>
  <si>
    <t>=RowLink(Лист1!$312:$312)</t>
  </si>
  <si>
    <t>=RowLink(Лист1!$316:$316)</t>
  </si>
  <si>
    <t>=RowLink(Лист1!$268:$268)</t>
  </si>
  <si>
    <t>=RowLink(Лист1!$352:$352)</t>
  </si>
  <si>
    <t>=RowLink(Лист1!$353:$353)</t>
  </si>
  <si>
    <t>=RowLink(Лист1!$342:$342)</t>
  </si>
  <si>
    <t>=RowLink(Лист1!$368:$368)</t>
  </si>
  <si>
    <t>=RowLink(Лист1!$369:$369)</t>
  </si>
  <si>
    <t>=RowLink(Лист1!$370:$370)</t>
  </si>
  <si>
    <t>=RowLink(Лист1!$373:$373)</t>
  </si>
  <si>
    <t>=RowLink(Лист1!$374:$374)</t>
  </si>
  <si>
    <t>=RowLink(Лист1!$375:$375)</t>
  </si>
  <si>
    <t>=RowLink(Лист1!$378:$378)</t>
  </si>
  <si>
    <t>=RowLink(Лист1!$379:$379)</t>
  </si>
  <si>
    <t>=RowLink(Лист1!$384:$384)</t>
  </si>
  <si>
    <t>=RowLink(Лист1!$400:$400)</t>
  </si>
  <si>
    <t>=RowLink(Лист1!$414:$414)</t>
  </si>
  <si>
    <t>=RowLink(Лист1!$466:$466)</t>
  </si>
  <si>
    <t>=RowLink(Лист1!$467:$467)</t>
  </si>
  <si>
    <t>=RowLink(Лист1!$367:$367)</t>
  </si>
  <si>
    <t>=RowLink(Лист1!$519:$519)</t>
  </si>
  <si>
    <t>=RowLink(Лист1!$520:$520)</t>
  </si>
  <si>
    <t>=RowLink(Лист1!$521:$521)</t>
  </si>
  <si>
    <t>=RowLink(Лист1!$524:$524)</t>
  </si>
  <si>
    <t>=RowLink(Лист1!$525:$525)</t>
  </si>
  <si>
    <t>=RowLink(Лист1!$533:$533)</t>
  </si>
  <si>
    <t>=RowLink(Лист1!$534:$534)</t>
  </si>
  <si>
    <t>=RowLink(Лист1!$84:$84)</t>
  </si>
  <si>
    <t>=RowLink(Лист1!$85:$85)</t>
  </si>
  <si>
    <t>=RowLink(Лист1!$86:$86)</t>
  </si>
  <si>
    <t>=RowLink(Лист1!$87:$87)</t>
  </si>
  <si>
    <t>=RowLink(Лист1!$88:$88)</t>
  </si>
  <si>
    <t>=RowLink(Лист1!$89:$89)</t>
  </si>
  <si>
    <t>=RowLink(Лист1!$90:$90)</t>
  </si>
  <si>
    <t>=RowLink(Лист1!$91:$91)</t>
  </si>
  <si>
    <t>=RowLink(Лист1!$92:$92)</t>
  </si>
  <si>
    <t>=RowLink(Лист1!$608:$608)</t>
  </si>
  <si>
    <t>=RowLink(Лист1!$609:$609)</t>
  </si>
  <si>
    <t>=RowLink(Лист1!$612:$612)</t>
  </si>
  <si>
    <t>=RowLink(Лист1!$613:$613)</t>
  </si>
  <si>
    <t>=RowLink(Лист1!$616:$616)</t>
  </si>
  <si>
    <t>=RowLink(Лист1!$617:$617)</t>
  </si>
  <si>
    <t>=RowLink(Лист1!$620:$620)</t>
  </si>
  <si>
    <t>=RowLink(Лист1!$624:$624)</t>
  </si>
  <si>
    <t>=RowLink(Лист1!$640:$640)</t>
  </si>
  <si>
    <t>=RowLink(Лист1!$647:$647)</t>
  </si>
  <si>
    <t>=RowLink(Лист1!$650:$650)</t>
  </si>
  <si>
    <t>=RowLink(Лист1!$653:$653)</t>
  </si>
  <si>
    <t>=RowLink(Лист1!$672:$672)</t>
  </si>
  <si>
    <t>=RowLink(Лист1!$677:$677)</t>
  </si>
  <si>
    <t>=RowLink(Лист1!$678:$678)</t>
  </si>
  <si>
    <t>=RowLink(Лист1!$588:$588)</t>
  </si>
  <si>
    <t>=RowLink(Лист1!$719:$719)</t>
  </si>
  <si>
    <t>=RowLink(Лист1!$720:$720)</t>
  </si>
  <si>
    <t>=RowLink(Лист1!$758:$758)</t>
  </si>
  <si>
    <t>=RowLink(Лист1!$760:$760)</t>
  </si>
  <si>
    <t>=RowLink(Лист1!$764:$764)</t>
  </si>
  <si>
    <t>=RowLink(Лист1!$718:$718)</t>
  </si>
  <si>
    <t>=RowLink(Лист1!$776:$776)</t>
  </si>
  <si>
    <t>=RowLink(Лист1!$777:$777)</t>
  </si>
  <si>
    <t>=RowLink(Лист1!$784:$784)</t>
  </si>
  <si>
    <t>=RowLink(Лист1!$790:$790)</t>
  </si>
  <si>
    <t>=RowLink(Лист1!$792:$792)</t>
  </si>
  <si>
    <t>=RowLink(Лист1!$793:$793)</t>
  </si>
  <si>
    <t>=RowLink(Лист1!$775:$775)</t>
  </si>
  <si>
    <t>=RowLink(Лист1!$807:$807)</t>
  </si>
  <si>
    <t>=RowLink(Лист1!$808:$808)</t>
  </si>
  <si>
    <t>=RowLink(Лист1!$809:$809)</t>
  </si>
  <si>
    <t>=RowLink(Лист1!$812:$812)</t>
  </si>
  <si>
    <t>=RowLink(Лист1!$813:$813)</t>
  </si>
  <si>
    <t>=RowLink(Лист1!$817:$817)</t>
  </si>
  <si>
    <t>=RowLink(Лист1!$818:$818)</t>
  </si>
  <si>
    <t>=RowLink(Лист1!$366:$366)</t>
  </si>
  <si>
    <t>=RowLink(Лист1!$336:$336)</t>
  </si>
  <si>
    <t>=RowLink(Лист1!$337:$337)</t>
  </si>
  <si>
    <t>=RowLink(Лист1!$338:$338)</t>
  </si>
  <si>
    <t>=RowLink(Лист1!$339:$339)</t>
  </si>
  <si>
    <t>=RowLink(Лист1!$340:$340)</t>
  </si>
  <si>
    <t>=RowLink(Лист1!$341:$341)</t>
  </si>
  <si>
    <t>=RowLink(Лист1!$103:$103)</t>
  </si>
  <si>
    <t>=RowLink(Лист1!$104:$104)</t>
  </si>
  <si>
    <t>=RowLink(Лист1!$105:$105)</t>
  </si>
  <si>
    <t>=RowLink(Лист1!$106:$106)</t>
  </si>
  <si>
    <t>=RowLink(Лист1!$107:$107)</t>
  </si>
  <si>
    <t>=RowLink(Лист1!$108:$108)</t>
  </si>
  <si>
    <t>=RowLink(Лист1!$321:$321)</t>
  </si>
  <si>
    <t>=RowLink(Лист1!$322:$322)</t>
  </si>
  <si>
    <t>=RowLink(Лист1!$323:$323)</t>
  </si>
  <si>
    <t>=RowLink(Лист1!$324:$324)</t>
  </si>
  <si>
    <t>=RowLink(Лист1!$325:$325)</t>
  </si>
  <si>
    <t>=RowLink(Лист1!$326:$326)</t>
  </si>
  <si>
    <t>=RowLink(Лист1!$21:$21)</t>
  </si>
  <si>
    <t>=RowLink(Лист1!$22:$22)</t>
  </si>
  <si>
    <t>=RowLink(Лист1!$23:$23)</t>
  </si>
  <si>
    <t>=RowLink(Лист1!$24:$24)</t>
  </si>
  <si>
    <t>=RowLink(Лист1!$37:$37)</t>
  </si>
  <si>
    <t>=RowLink(Лист1!$38:$38)</t>
  </si>
  <si>
    <t>=RowLink(Лист1!$39:$39)</t>
  </si>
  <si>
    <t>=RowLink(Лист1!$40:$40)</t>
  </si>
  <si>
    <t>=RowLink(Лист1!$47:$47)</t>
  </si>
  <si>
    <t>=RowLink(Лист1!$48:$48)</t>
  </si>
  <si>
    <t>=RowLink(Лист1!$1017:$1017)</t>
  </si>
  <si>
    <t>=RowLink(Лист1!$1114:$1114)</t>
  </si>
  <si>
    <t>=RowLink(Лист1!$1115:$1115)</t>
  </si>
  <si>
    <t>=RowLink(Лист1!$1131:$1131)</t>
  </si>
  <si>
    <t>=RowLink(Лист1!$1132:$1132)</t>
  </si>
  <si>
    <t>=RowLink(Лист1!$1133:$1133)</t>
  </si>
  <si>
    <t>=RowLink(Лист1!$1113:$1113)</t>
  </si>
  <si>
    <t>=RowLink(Лист1!$1137:$1137)</t>
  </si>
  <si>
    <t>=RowLink(Лист1!$1138:$1138)</t>
  </si>
  <si>
    <t>=RowLink(Лист1!$1136:$1136)</t>
  </si>
  <si>
    <t>=RowLink(Лист1!$1150:$1150)</t>
  </si>
  <si>
    <t>Другие вопросы в области национальной экономики</t>
  </si>
  <si>
    <t>12</t>
  </si>
  <si>
    <t>Жилищно-коммунальное хозяйство</t>
  </si>
  <si>
    <t>05</t>
  </si>
  <si>
    <t>Жилищное хозяйство</t>
  </si>
  <si>
    <t>03</t>
  </si>
  <si>
    <t>Благоустройство</t>
  </si>
  <si>
    <t>Другие общегосударственные вопросы</t>
  </si>
  <si>
    <t>500</t>
  </si>
  <si>
    <t>Национальная экономика</t>
  </si>
  <si>
    <t>04</t>
  </si>
  <si>
    <t>300</t>
  </si>
  <si>
    <t>Социальное обеспечение и иные выплаты населению</t>
  </si>
  <si>
    <t>800</t>
  </si>
  <si>
    <t>Иные бюджетные ассигнования</t>
  </si>
  <si>
    <t>08</t>
  </si>
  <si>
    <t>Физическая культура и спорт</t>
  </si>
  <si>
    <t>Пенсионное обеспечение</t>
  </si>
  <si>
    <t>09</t>
  </si>
  <si>
    <t>=RowLink(Лист1!$799:$799)</t>
  </si>
  <si>
    <t>=RowLink(Лист1!$800:$800)</t>
  </si>
  <si>
    <t>=RowLink(Лист1!$801:$801)</t>
  </si>
  <si>
    <t>=RowLink(Лист1!$802:$802)</t>
  </si>
  <si>
    <t>=RowLink(Лист1!$803:$803)</t>
  </si>
  <si>
    <t>=RowLink(Лист1!$804:$804)</t>
  </si>
  <si>
    <t>=RowLink(Лист1!$805:$805)</t>
  </si>
  <si>
    <t>=RowLink(Лист1!$806:$806)</t>
  </si>
  <si>
    <t>=RowLink(Лист1!$1027:$1027)</t>
  </si>
  <si>
    <t>=RowLink(Лист1!$1028:$1028)</t>
  </si>
  <si>
    <t>=RowLink(Лист1!$1029:$1029)</t>
  </si>
  <si>
    <t>=RowLink(Лист1!$1030:$1030)</t>
  </si>
  <si>
    <t>=RowLink(Лист1!$1031:$1031)</t>
  </si>
  <si>
    <t>=RowLink(Лист1!$1032:$1032)</t>
  </si>
  <si>
    <t>=RowLink(Лист1!$1033:$1033)</t>
  </si>
  <si>
    <t>=RowLink(Лист1!$1034:$1034)</t>
  </si>
  <si>
    <t>Сельское хозяйство и рыболовство</t>
  </si>
  <si>
    <t>Расходы на обеспечение функций главы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</si>
  <si>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</si>
  <si>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 xml:space="preserve">                                        к решению Совета депутатов города Колы</t>
  </si>
  <si>
    <t>Иные расходы</t>
  </si>
  <si>
    <t>Финансово-бюджетный надзор</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</si>
  <si>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</si>
  <si>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</si>
  <si>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Основное мероприятие 1. Обеспечение реализации муниципальных функций в сфере управления муниципальным имуществом</t>
  </si>
  <si>
    <t>Оценка недвижимости, признание прав и регулирование отношений по муниципальной собственности</t>
  </si>
  <si>
    <t>Содержание и ремонт объектов муниципальной собственности</t>
  </si>
  <si>
    <t>Основное мероприятие 1. Осуществление муниципальных функций</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</si>
  <si>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</si>
  <si>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</si>
  <si>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Выплата по судебным актам Российской Федерации</t>
  </si>
  <si>
    <t>Подпрограмма 1 "Комплексное благоустройство города"</t>
  </si>
  <si>
    <t>Подпрограмма 2 "Содержание и ремонт улично-дорожной сети города Кола"</t>
  </si>
  <si>
    <t>Основное мероприятие 1. Дорожная деятельность</t>
  </si>
  <si>
    <t>Обслуживание и ремонт светофорных объектов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</si>
  <si>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</si>
  <si>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</si>
  <si>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</si>
  <si>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</si>
  <si>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Подпрограмма 5 "Содержание и ремонт многоквартирных домов в городе Кола"</t>
  </si>
  <si>
    <t>Основное мероприятие 1. Обеспечение содержания жилищного фонда в надлежащем техническом состоянии</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</si>
  <si>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</si>
  <si>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</si>
  <si>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</si>
  <si>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Подпрограмма 1 "Комплексное развитие систем коммунальной инфраструктуры города Кола"</t>
  </si>
  <si>
    <t>Основное мероприятие 1. Модернизация объектов коммунальной инфраструктуры</t>
  </si>
  <si>
    <t>Развитие системы обращения с коммунальными отходами</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</si>
  <si>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</si>
  <si>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</si>
  <si>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</si>
  <si>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</si>
  <si>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Снос ветхих, аварийных зданий и сооружений, незаконных построек</t>
  </si>
  <si>
    <t>Санитарное содержание и ремонт городских объектов</t>
  </si>
  <si>
    <t>Расходы на уличное освещение</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</si>
  <si>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</si>
  <si>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</si>
  <si>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Благоустройство дворовых территорий</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</si>
  <si>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</si>
  <si>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3 "Управление городским хозяйством"</t>
  </si>
  <si>
    <t>Основное мероприятие 1. Обеспечение деятельности казенного учреждения</t>
  </si>
  <si>
    <t>Ликвидация несанкционированных свалок на территории муниципального образования городское поселение Кола</t>
  </si>
  <si>
    <t>Методическое обеспечение мероприятий (разработка, изготовление, размещение наглядной агитации по профилактике здорового образа жизни)</t>
  </si>
  <si>
    <t>Подпрограмма 2 "Культура города Кола"</t>
  </si>
  <si>
    <t>Обеспечение деятельности городской библиотеки</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</si>
  <si>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</si>
  <si>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Основное мероприятие 3. Обеспечение деятельности музея истории города</t>
  </si>
  <si>
    <t>Обеспечение деятельности МБУК "Музей истории города Колы"</t>
  </si>
  <si>
    <t>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</si>
  <si>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</si>
  <si>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</si>
  <si>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Выплаты пенсии за выслугу лет лицам, замещавшим должности муниципальной службы в муниципальном образовании городское поселение Кола</t>
  </si>
  <si>
    <t>Основное мероприятие 1. Обеспечение жильем молодых семей</t>
  </si>
  <si>
    <t>Подпрограмма 1 "Физическая культура и спорт города Кола"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</si>
  <si>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</si>
  <si>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Приложение № 3</t>
  </si>
  <si>
    <t>в том числе за счет средств областного бюджета</t>
  </si>
  <si>
    <t>Наименование разделов и подразделов</t>
  </si>
  <si>
    <t>9900000000</t>
  </si>
  <si>
    <t>9910000000</t>
  </si>
  <si>
    <t>9910001010</t>
  </si>
  <si>
    <t>9910001030</t>
  </si>
  <si>
    <t>9910013060</t>
  </si>
  <si>
    <t>9910003030</t>
  </si>
  <si>
    <t>9910006010</t>
  </si>
  <si>
    <t>9910006030</t>
  </si>
  <si>
    <t>Закупка товаров, работ и услуг для обеспечения государственных (муниципальных) нужд</t>
  </si>
  <si>
    <t>9920000000</t>
  </si>
  <si>
    <t>9920090020</t>
  </si>
  <si>
    <t>9990000000</t>
  </si>
  <si>
    <t>9990090010</t>
  </si>
  <si>
    <t>0500000000</t>
  </si>
  <si>
    <t>0500100000</t>
  </si>
  <si>
    <t>0500120480</t>
  </si>
  <si>
    <t>0500120500</t>
  </si>
  <si>
    <t>0800000000</t>
  </si>
  <si>
    <t>0900000000</t>
  </si>
  <si>
    <t>0900100000</t>
  </si>
  <si>
    <t>0900120580</t>
  </si>
  <si>
    <t>0900120600</t>
  </si>
  <si>
    <t>0900175540</t>
  </si>
  <si>
    <t>Защита населения и территории от чрезвычайных ситуаций природного и техногенного характера, пожарная безопасность</t>
  </si>
  <si>
    <t>1000000000</t>
  </si>
  <si>
    <t>1000100000</t>
  </si>
  <si>
    <t>Комплекс мероприятий, направленных на повышение уровня противопожарной безопасности</t>
  </si>
  <si>
    <t>1000120510</t>
  </si>
  <si>
    <t>0300000000</t>
  </si>
  <si>
    <t>0310000000</t>
  </si>
  <si>
    <t>0310100000</t>
  </si>
  <si>
    <t>0310175590</t>
  </si>
  <si>
    <t>0320000000</t>
  </si>
  <si>
    <t>0320100000</t>
  </si>
  <si>
    <t>0320120230</t>
  </si>
  <si>
    <t>Обеспечение безопасности движения на автомобильных дорогах общего пользования местного значения</t>
  </si>
  <si>
    <t>0320120240</t>
  </si>
  <si>
    <t>0320120260</t>
  </si>
  <si>
    <t>0900170570</t>
  </si>
  <si>
    <t>09001S0570</t>
  </si>
  <si>
    <t>0700000000</t>
  </si>
  <si>
    <t>0700100000</t>
  </si>
  <si>
    <t>0700120520</t>
  </si>
  <si>
    <t>0900200000</t>
  </si>
  <si>
    <t>0900220610</t>
  </si>
  <si>
    <t>0350000000</t>
  </si>
  <si>
    <t>0350100000</t>
  </si>
  <si>
    <t>0350120340</t>
  </si>
  <si>
    <t>0350160010</t>
  </si>
  <si>
    <t>0350170850</t>
  </si>
  <si>
    <t>Расходы бюджета г. Колы на оплату взносов на капитальный ремонт за муниципальный жилой фонд</t>
  </si>
  <si>
    <t>03501S0850</t>
  </si>
  <si>
    <t>0500120470</t>
  </si>
  <si>
    <t>0500120490</t>
  </si>
  <si>
    <t>9990099010</t>
  </si>
  <si>
    <t>0400000000</t>
  </si>
  <si>
    <t>0410000000</t>
  </si>
  <si>
    <t>0410100000</t>
  </si>
  <si>
    <t>0410120380</t>
  </si>
  <si>
    <t>0420000000</t>
  </si>
  <si>
    <t>0420100000</t>
  </si>
  <si>
    <t>0420120400</t>
  </si>
  <si>
    <t>0420120421</t>
  </si>
  <si>
    <t>0310120110</t>
  </si>
  <si>
    <t>Выявление, эвакуация, хранение брошенных и (или) разукомплектованных транспортных средств на территории городского поселения Кола</t>
  </si>
  <si>
    <t>0310120111</t>
  </si>
  <si>
    <t>0310120150</t>
  </si>
  <si>
    <t>Содержание мест захоронения, организация ритуальных услуг</t>
  </si>
  <si>
    <t>0310120160</t>
  </si>
  <si>
    <t>0310120170</t>
  </si>
  <si>
    <t>0310120180</t>
  </si>
  <si>
    <t>0310121150</t>
  </si>
  <si>
    <t>0330000000</t>
  </si>
  <si>
    <t>Основное мероприятие 1. Реализация мероприятий по обеспечению доступности городских объектов для инвалидов</t>
  </si>
  <si>
    <t>0330100000</t>
  </si>
  <si>
    <t>Реализация мероприятий по обеспечению доступности городских объектов для инвалидов</t>
  </si>
  <si>
    <t>0330120280</t>
  </si>
  <si>
    <t>0340000000</t>
  </si>
  <si>
    <t>0340100000</t>
  </si>
  <si>
    <t>0340120290</t>
  </si>
  <si>
    <t>0340121150</t>
  </si>
  <si>
    <t>Региональный проект "Формирование комфортной городской среды"</t>
  </si>
  <si>
    <t>034F200000</t>
  </si>
  <si>
    <t>034F271210</t>
  </si>
  <si>
    <t>034F2S1210</t>
  </si>
  <si>
    <t>0430000000</t>
  </si>
  <si>
    <t>0430100000</t>
  </si>
  <si>
    <t>0430113060</t>
  </si>
  <si>
    <t>Расходы на содержание муниципального учреждения</t>
  </si>
  <si>
    <t>0430120430</t>
  </si>
  <si>
    <t>0200000000</t>
  </si>
  <si>
    <t>0200100000</t>
  </si>
  <si>
    <t>0200120140</t>
  </si>
  <si>
    <t>0200121150</t>
  </si>
  <si>
    <t>Молодежная политика</t>
  </si>
  <si>
    <t>0100000000</t>
  </si>
  <si>
    <t>Подпрограмма 3 "Развитие потенциала молодежи города Колы"</t>
  </si>
  <si>
    <t>0130000000</t>
  </si>
  <si>
    <t>Основное мероприятие 1. Формирование здорового образа жизни детей и подростков</t>
  </si>
  <si>
    <t>0130100000</t>
  </si>
  <si>
    <t>0130120130</t>
  </si>
  <si>
    <t>0120000000</t>
  </si>
  <si>
    <t>0120200000</t>
  </si>
  <si>
    <t>0120213060</t>
  </si>
  <si>
    <t>0120220080</t>
  </si>
  <si>
    <t>0120271100</t>
  </si>
  <si>
    <t>01202S1100</t>
  </si>
  <si>
    <t>0120300000</t>
  </si>
  <si>
    <t>0120313060</t>
  </si>
  <si>
    <t>0120320090</t>
  </si>
  <si>
    <t>0120100000</t>
  </si>
  <si>
    <t>0120120030</t>
  </si>
  <si>
    <t>0900120560</t>
  </si>
  <si>
    <t>Охрана семьи и детства</t>
  </si>
  <si>
    <t>0600000000</t>
  </si>
  <si>
    <t>0600100000</t>
  </si>
  <si>
    <t>Реализации мероприятий по обеспечению жильем молодых семей</t>
  </si>
  <si>
    <t>0110000000</t>
  </si>
  <si>
    <t>0110100000</t>
  </si>
  <si>
    <t>Комплекс мероприятий, направленных на развитие массового спорта</t>
  </si>
  <si>
    <t>0110120010</t>
  </si>
  <si>
    <t xml:space="preserve">Всего расходов:   </t>
  </si>
  <si>
    <t>в том числе за счет средств бюджета Кольского района</t>
  </si>
  <si>
    <t xml:space="preserve"> в том числе за счет средств бюджета Кольского района </t>
  </si>
  <si>
    <t>Национальная безопасность и првоохранительная деятельность</t>
  </si>
  <si>
    <t>Основное мероприятие 1. Благоустройство территории поселения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</si>
  <si>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</si>
  <si>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0350160030</t>
  </si>
  <si>
    <t>Основное мероприятие 1. Благоустройство общественных и дворовых территорий поселения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</si>
  <si>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</si>
  <si>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2. Библиотечная деятельность</t>
  </si>
  <si>
    <t>0120160020</t>
  </si>
  <si>
    <t>06001L4970</t>
  </si>
  <si>
    <t>от ______2024 № __/___</t>
  </si>
  <si>
    <t>000</t>
  </si>
  <si>
    <t>Обеспечение проведения выборов и референдумов</t>
  </si>
  <si>
    <t>Непрограммная деятельность на проведение выборов и референдумов</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</si>
  <si>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</si>
  <si>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</si>
  <si>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</si>
  <si>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 xml:space="preserve">                              рублей</t>
  </si>
  <si>
    <t>03201S9100</t>
  </si>
  <si>
    <t>0320149100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</si>
  <si>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</si>
  <si>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0350170951</t>
  </si>
  <si>
    <t>0350170952</t>
  </si>
  <si>
    <t>0350170953</t>
  </si>
  <si>
    <t>0350170954</t>
  </si>
  <si>
    <t>0350170955</t>
  </si>
  <si>
    <t>0350170956</t>
  </si>
  <si>
    <t>03501S0951</t>
  </si>
  <si>
    <t>03501S0952</t>
  </si>
  <si>
    <t>03501S0953</t>
  </si>
  <si>
    <t>03501S0954</t>
  </si>
  <si>
    <t>03501S0955</t>
  </si>
  <si>
    <t>03501S0956</t>
  </si>
  <si>
    <t>Расходы на обеспечение комплекса мер поддержки семей мобилизованных граждан и участников специальной военной операции</t>
  </si>
  <si>
    <t>9990099020</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</si>
  <si>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</si>
  <si>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</si>
  <si>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Обслуживание государственного (муниципального) долга</t>
  </si>
  <si>
    <t>Обслуживание государственного (муниципального) внутреннего долга</t>
  </si>
  <si>
    <t>Расходы бюджета города Колы по разделам, подразделам, классификации расходов бюджета за 2024 год</t>
  </si>
  <si>
    <t>Сводная бюджетная роспись бюджета города Колы на 2024 год</t>
  </si>
  <si>
    <t>Исполнено за 2024 год</t>
  </si>
  <si>
    <t>Утверждено решением Совета депутатов городского поселения Кола Кольского района " О бюджете города Колы на 2024 год и на плановый период 2025 и 2026 годов" (в ред. от 28.11.2024 № 4/22)</t>
  </si>
  <si>
    <t>0000000000</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</si>
  <si>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</si>
  <si>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</si>
  <si>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</si>
  <si>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</si>
  <si>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</si>
  <si>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</si>
  <si>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Выплата по судебным актам Российской Федерации (за счет иных межбюджетных трансфертов из бюджета Кольского района)</t>
  </si>
  <si>
    <t>9990099011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</si>
  <si>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</si>
  <si>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Основное мероприятие 1. Проведение комплекса мероприятий , направленных на повышение уровня противопожарной безопасности</t>
  </si>
  <si>
    <t>Муниципальная программа 3 "Обеспечение комфортных условий проживания населения города Колы" на 2020-2024 гг.</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</si>
  <si>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</si>
  <si>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</si>
  <si>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</si>
  <si>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0320149260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</si>
  <si>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</si>
  <si>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</si>
  <si>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Закупка товаров, работ и услуг для обеспечения государственных (муниципальных) нужд</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</si>
  <si>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</si>
  <si>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Муниципальная программа 7 "Управление земельными ресурсами города Кола" на 2020-2025 гг</t>
  </si>
  <si>
    <t>00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</si>
  <si>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</si>
  <si>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</si>
  <si>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</si>
  <si>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</si>
  <si>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</si>
  <si>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</si>
  <si>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</si>
  <si>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</si>
  <si>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</si>
  <si>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</si>
  <si>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</si>
  <si>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</si>
  <si>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</si>
  <si>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</si>
  <si>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</si>
  <si>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</si>
  <si>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</si>
  <si>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</si>
  <si>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</si>
  <si>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</si>
  <si>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</si>
  <si>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03501S0957</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</si>
  <si>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</si>
  <si>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03501S0958</t>
  </si>
  <si>
    <t>Муниципальная программа 5 "Управление муниципальным имуществом города Кола" на 2020-2025 гг.</t>
  </si>
  <si>
    <t>Текущий ремонт муниципального жилищного фонда (жилых домов, квартир, комнат, нежилых помещений</t>
  </si>
  <si>
    <t xml:space="preserve"> 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</si>
  <si>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</si>
  <si>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0310200000</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</si>
  <si>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</si>
  <si>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</si>
  <si>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Расходы бюджета города Колы на приобретение коммунальной техники для уборки территории г. Кола</t>
  </si>
  <si>
    <t>03102S3160</t>
  </si>
  <si>
    <t>Муниципальная программа 4 "Обеспечение эффективного функционирования городского хозяйства" на 2024-2026 гг</t>
  </si>
  <si>
    <t>Внесение изменений в схемы теплоснабжения, водоснабжения и водоотведения</t>
  </si>
  <si>
    <t>0410120350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</si>
  <si>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</si>
  <si>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</si>
  <si>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Аварийные и ремонтные работы объектов коммунальной инфраструктуры</t>
  </si>
  <si>
    <t>0420120422</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</si>
  <si>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</si>
  <si>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</si>
  <si>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Создание и эксплуатация единой автоматизированной системы для обеспечения сохранности объектов благоустройства города Колы</t>
  </si>
  <si>
    <t>0310120151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</si>
  <si>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</si>
  <si>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Расходы на благоустройство территории общего пользования "Общественно-досуговая зона по улице Поморской в городе Коле"</t>
  </si>
  <si>
    <t>0340120321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</si>
  <si>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</si>
  <si>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</si>
  <si>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</si>
  <si>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</si>
  <si>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</si>
  <si>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</si>
  <si>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 xml:space="preserve"> Выплата по судебным актам Российской Федерации</t>
  </si>
  <si>
    <t>Муниципальная программа 2 "Экологическая безопасность города Колы" на 2023-2025 гг.</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</si>
  <si>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</si>
  <si>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</si>
  <si>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</si>
  <si>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 xml:space="preserve"> Расходы бюджета города Колы на реализацию мероприятий, направленных на ликвидацию накопленного экологического ущерба</t>
  </si>
  <si>
    <t>02001S0810</t>
  </si>
  <si>
    <t>Муниципальная программа 1 "Развитие и повышение качества человеческого потенциала" на 2023-2025 годы</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</si>
  <si>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</si>
  <si>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</si>
  <si>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</si>
  <si>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6 "Обеспечение жильем молодых семей города Кола" на 2024-2026 гг</t>
  </si>
  <si>
    <t>Расходы на реализацию мероприятий по обеспечению жильем молодых семей</t>
  </si>
  <si>
    <t>0600121100</t>
  </si>
  <si>
    <t>Основное мероприятие 2: Управление муниципальным долгом муниципального образования городское поселение Кола Кольского района</t>
  </si>
  <si>
    <t>0800200000</t>
  </si>
  <si>
    <t xml:space="preserve"> Процентные платежи по муниципальному долгу города Колы</t>
  </si>
  <si>
    <t>0800220551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</si>
</sst>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
    <numFmt numFmtId="165" formatCode="_-* #,##0_р_._-;\-* #,##0_р_._-;_-* &quot;-&quot;_р_._-;_-@_-"/>
    <numFmt numFmtId="166" formatCode="_-* #,##0.00_р_._-;\-* #,##0.00_р_._-;_-* &quot;-&quot;??_р_._-;_-@_-"/>
  </numFmts>
  <fonts count="46" x14ac:knownFonts="1">
    <font>
      <sz val="10"/>
      <name val="Arial Cyr"/>
      <charset val="204"/>
    </font>
    <font>
      <sz val="11"/>
      <color theme="1"/>
      <name val="Calibri"/>
      <family val="2"/>
      <charset val="204"/>
      <scheme val="minor"/>
    </font>
    <font>
      <b/>
      <sz val="8"/>
      <color indexed="81"/>
      <name val="Tahoma"/>
      <family val="2"/>
      <charset val="204"/>
    </font>
    <font>
      <i/>
      <sz val="10"/>
      <name val="Times New Roman"/>
      <family val="1"/>
      <charset val="204"/>
    </font>
    <font>
      <sz val="10"/>
      <name val="Times New Roman"/>
      <family val="1"/>
      <charset val="204"/>
    </font>
    <font>
      <b/>
      <sz val="10"/>
      <name val="Times New Roman"/>
      <family val="1"/>
      <charset val="204"/>
    </font>
    <font>
      <b/>
      <i/>
      <sz val="10"/>
      <name val="Times New Roman"/>
      <family val="1"/>
      <charset val="204"/>
    </font>
    <font>
      <sz val="10"/>
      <name val="Arial Cyr"/>
      <charset val="204"/>
    </font>
    <font>
      <b/>
      <sz val="14"/>
      <name val="Times New Roman"/>
      <family val="1"/>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family val="2"/>
      <charset val="204"/>
    </font>
    <font>
      <sz val="10"/>
      <name val="Times New Roman Cyr"/>
      <family val="1"/>
      <charset val="204"/>
    </font>
    <font>
      <sz val="11"/>
      <name val="Calibri"/>
      <family val="2"/>
    </font>
    <font>
      <sz val="11"/>
      <name val="Calibri"/>
      <family val="2"/>
      <scheme val="minor"/>
    </font>
    <font>
      <sz val="10"/>
      <color rgb="FF000000"/>
      <name val="Arial Cyr"/>
    </font>
    <font>
      <sz val="10"/>
      <color rgb="FF000000"/>
      <name val="Arial Cyr"/>
      <family val="2"/>
    </font>
    <font>
      <b/>
      <sz val="12"/>
      <color rgb="FF000000"/>
      <name val="Arial Cyr"/>
    </font>
    <font>
      <b/>
      <sz val="12"/>
      <color rgb="FF000000"/>
      <name val="Arial Cyr"/>
      <family val="2"/>
    </font>
    <font>
      <b/>
      <sz val="10"/>
      <color rgb="FF000000"/>
      <name val="Arial CYR"/>
    </font>
    <font>
      <b/>
      <sz val="10"/>
      <color rgb="FF000000"/>
      <name val="Arial CYR"/>
      <family val="2"/>
    </font>
    <font>
      <b/>
      <sz val="18"/>
      <color theme="3"/>
      <name val="Cambria"/>
      <family val="2"/>
      <charset val="204"/>
      <scheme val="major"/>
    </font>
    <font>
      <sz val="11"/>
      <color rgb="FF9C6500"/>
      <name val="Calibri"/>
      <family val="2"/>
      <charset val="204"/>
      <scheme val="minor"/>
    </font>
    <font>
      <b/>
      <i/>
      <sz val="10"/>
      <color rgb="FF000000"/>
      <name val="Times New Roman"/>
      <family val="1"/>
      <charset val="204"/>
    </font>
    <font>
      <sz val="10"/>
      <color rgb="FF000000"/>
      <name val="Times New Roman"/>
      <family val="1"/>
      <charset val="204"/>
    </font>
    <font>
      <b/>
      <sz val="10"/>
      <color rgb="FF000000"/>
      <name val="Times New Roman"/>
      <family val="1"/>
      <charset val="204"/>
    </font>
    <font>
      <sz val="10"/>
      <color rgb="FFFF0000"/>
      <name val="Times New Roman"/>
      <family val="1"/>
      <charset val="204"/>
    </font>
    <font>
      <b/>
      <sz val="11"/>
      <color rgb="FF000000"/>
      <name val="Times New Roman"/>
      <family val="1"/>
      <charset val="204"/>
    </font>
    <font>
      <b/>
      <sz val="11"/>
      <name val="Times New Roman"/>
      <family val="1"/>
      <charset val="204"/>
    </font>
    <font>
      <b/>
      <sz val="12"/>
      <color rgb="FF000000"/>
      <name val="Times New Roman"/>
      <family val="1"/>
      <charset val="204"/>
    </font>
    <font>
      <b/>
      <sz val="12"/>
      <name val="Times New Roman"/>
      <family val="1"/>
      <charset val="204"/>
    </font>
    <font>
      <b/>
      <sz val="10"/>
      <color rgb="FFFF0000"/>
      <name val="Times New Roman"/>
      <family val="1"/>
      <charset val="204"/>
    </font>
    <font>
      <sz val="10"/>
      <color theme="1"/>
      <name val="Times New Roman"/>
      <family val="1"/>
      <charset val="204"/>
    </font>
    <font>
      <sz val="11"/>
      <name val="Times New Roman"/>
      <family val="1"/>
      <charset val="204"/>
    </font>
  </fonts>
  <fills count="2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5"/>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39997558519241921"/>
        <bgColor indexed="65"/>
      </patternFill>
    </fill>
    <fill>
      <patternFill patternType="solid">
        <fgColor theme="8"/>
      </patternFill>
    </fill>
    <fill>
      <patternFill patternType="solid">
        <fgColor theme="9"/>
      </patternFill>
    </fill>
    <fill>
      <patternFill patternType="solid">
        <fgColor theme="9" tint="0.39997558519241921"/>
        <bgColor indexed="65"/>
      </patternFill>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398">
    <xf numFmtId="0" fontId="0" fillId="0" borderId="0"/>
    <xf numFmtId="0" fontId="9" fillId="0" borderId="2"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5" borderId="5" applyNumberFormat="0" applyAlignment="0" applyProtection="0"/>
    <xf numFmtId="0" fontId="15" fillId="6" borderId="6" applyNumberFormat="0" applyAlignment="0" applyProtection="0"/>
    <xf numFmtId="0" fontId="16" fillId="6" borderId="5" applyNumberFormat="0" applyAlignment="0" applyProtection="0"/>
    <xf numFmtId="0" fontId="17" fillId="0" borderId="7" applyNumberFormat="0" applyFill="0" applyAlignment="0" applyProtection="0"/>
    <xf numFmtId="0" fontId="18" fillId="7" borderId="8"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9" borderId="0" applyNumberFormat="0" applyBorder="0" applyAlignment="0" applyProtection="0"/>
    <xf numFmtId="0" fontId="22" fillId="11" borderId="0" applyNumberFormat="0" applyBorder="0" applyAlignment="0" applyProtection="0"/>
    <xf numFmtId="0" fontId="22" fillId="13" borderId="0" applyNumberFormat="0" applyBorder="0" applyAlignment="0" applyProtection="0"/>
    <xf numFmtId="0" fontId="22" fillId="17"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3" fillId="0" borderId="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9" borderId="0" applyNumberFormat="0" applyBorder="0" applyAlignment="0" applyProtection="0"/>
    <xf numFmtId="0" fontId="22" fillId="22"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7" fillId="0" borderId="0"/>
    <xf numFmtId="0" fontId="27" fillId="0" borderId="0"/>
    <xf numFmtId="0" fontId="28" fillId="0" borderId="0"/>
    <xf numFmtId="0" fontId="28" fillId="0" borderId="0"/>
    <xf numFmtId="0" fontId="27" fillId="0" borderId="0"/>
    <xf numFmtId="0" fontId="27" fillId="0" borderId="0"/>
    <xf numFmtId="0" fontId="28" fillId="0" borderId="0"/>
    <xf numFmtId="0" fontId="28" fillId="0" borderId="0"/>
    <xf numFmtId="0" fontId="26" fillId="0" borderId="0"/>
    <xf numFmtId="0" fontId="26" fillId="0" borderId="0"/>
    <xf numFmtId="0" fontId="26" fillId="0" borderId="0"/>
    <xf numFmtId="0" fontId="27" fillId="24" borderId="0"/>
    <xf numFmtId="0" fontId="27" fillId="24" borderId="0"/>
    <xf numFmtId="0" fontId="28" fillId="24" borderId="0"/>
    <xf numFmtId="0" fontId="28" fillId="24" borderId="0"/>
    <xf numFmtId="0" fontId="27" fillId="0" borderId="0">
      <alignment wrapText="1"/>
    </xf>
    <xf numFmtId="0" fontId="27" fillId="0" borderId="0">
      <alignment wrapText="1"/>
    </xf>
    <xf numFmtId="0" fontId="28" fillId="0" borderId="0">
      <alignment wrapText="1"/>
    </xf>
    <xf numFmtId="0" fontId="27" fillId="0" borderId="11">
      <alignment horizontal="center" vertical="center" wrapText="1"/>
    </xf>
    <xf numFmtId="0" fontId="27" fillId="0" borderId="0">
      <alignment wrapText="1"/>
    </xf>
    <xf numFmtId="0" fontId="27" fillId="0" borderId="11">
      <alignment horizontal="center" vertical="center" wrapText="1"/>
    </xf>
    <xf numFmtId="0" fontId="28" fillId="0" borderId="0">
      <alignment wrapText="1"/>
    </xf>
    <xf numFmtId="0" fontId="27" fillId="0" borderId="0"/>
    <xf numFmtId="0" fontId="27" fillId="0" borderId="0"/>
    <xf numFmtId="0" fontId="28" fillId="0" borderId="0"/>
    <xf numFmtId="1" fontId="27" fillId="0" borderId="11">
      <alignment horizontal="left" vertical="top" wrapText="1" indent="2"/>
    </xf>
    <xf numFmtId="0" fontId="27" fillId="0" borderId="0"/>
    <xf numFmtId="1" fontId="27" fillId="0" borderId="11">
      <alignment horizontal="left" vertical="top" wrapText="1" indent="2"/>
    </xf>
    <xf numFmtId="0" fontId="28" fillId="0" borderId="0"/>
    <xf numFmtId="0" fontId="29" fillId="0" borderId="0">
      <alignment horizontal="center" wrapText="1"/>
    </xf>
    <xf numFmtId="0" fontId="29" fillId="0" borderId="0">
      <alignment horizontal="center"/>
    </xf>
    <xf numFmtId="0" fontId="30" fillId="0" borderId="0">
      <alignment horizontal="center"/>
    </xf>
    <xf numFmtId="0" fontId="29" fillId="0" borderId="0">
      <alignment horizontal="center"/>
    </xf>
    <xf numFmtId="0" fontId="30" fillId="0" borderId="0">
      <alignment horizontal="center"/>
    </xf>
    <xf numFmtId="0" fontId="29" fillId="0" borderId="0">
      <alignment horizontal="center" wrapText="1"/>
    </xf>
    <xf numFmtId="0" fontId="29" fillId="0" borderId="0">
      <alignment horizontal="center"/>
    </xf>
    <xf numFmtId="0" fontId="30" fillId="0" borderId="0">
      <alignment horizontal="center" wrapText="1"/>
    </xf>
    <xf numFmtId="0" fontId="27" fillId="0" borderId="0"/>
    <xf numFmtId="0" fontId="29" fillId="0" borderId="0">
      <alignment horizontal="center" wrapText="1"/>
    </xf>
    <xf numFmtId="0" fontId="27" fillId="0" borderId="0"/>
    <xf numFmtId="0" fontId="30" fillId="0" borderId="0">
      <alignment horizontal="center" wrapText="1"/>
    </xf>
    <xf numFmtId="0" fontId="29" fillId="0" borderId="0">
      <alignment horizontal="center"/>
    </xf>
    <xf numFmtId="0" fontId="27" fillId="0" borderId="0">
      <alignment horizontal="right"/>
    </xf>
    <xf numFmtId="0" fontId="28" fillId="0" borderId="0">
      <alignment horizontal="right"/>
    </xf>
    <xf numFmtId="0" fontId="27" fillId="0" borderId="0">
      <alignment horizontal="right"/>
    </xf>
    <xf numFmtId="0" fontId="28" fillId="0" borderId="0">
      <alignment horizontal="right"/>
    </xf>
    <xf numFmtId="0" fontId="29" fillId="0" borderId="0">
      <alignment horizontal="center"/>
    </xf>
    <xf numFmtId="0" fontId="27" fillId="0" borderId="0">
      <alignment horizontal="right"/>
    </xf>
    <xf numFmtId="0" fontId="30" fillId="0" borderId="0">
      <alignment horizontal="center"/>
    </xf>
    <xf numFmtId="0" fontId="27" fillId="0" borderId="11">
      <alignment horizontal="center" vertical="center" wrapText="1"/>
    </xf>
    <xf numFmtId="0" fontId="29" fillId="0" borderId="0">
      <alignment horizontal="center"/>
    </xf>
    <xf numFmtId="0" fontId="27" fillId="0" borderId="11">
      <alignment horizontal="center" vertical="center" wrapText="1"/>
    </xf>
    <xf numFmtId="0" fontId="30" fillId="0" borderId="0">
      <alignment horizontal="center"/>
    </xf>
    <xf numFmtId="0" fontId="27" fillId="0" borderId="0">
      <alignment horizontal="right"/>
    </xf>
    <xf numFmtId="0" fontId="27" fillId="24" borderId="12"/>
    <xf numFmtId="0" fontId="28" fillId="24" borderId="12"/>
    <xf numFmtId="0" fontId="27" fillId="24" borderId="12"/>
    <xf numFmtId="0" fontId="28" fillId="24" borderId="12"/>
    <xf numFmtId="0" fontId="27" fillId="0" borderId="0">
      <alignment horizontal="right"/>
    </xf>
    <xf numFmtId="0" fontId="27" fillId="24" borderId="12"/>
    <xf numFmtId="0" fontId="28" fillId="0" borderId="0">
      <alignment horizontal="right"/>
    </xf>
    <xf numFmtId="1" fontId="27" fillId="0" borderId="11">
      <alignment horizontal="center" vertical="top" shrinkToFit="1"/>
    </xf>
    <xf numFmtId="0" fontId="27" fillId="0" borderId="0">
      <alignment horizontal="right"/>
    </xf>
    <xf numFmtId="1" fontId="27" fillId="0" borderId="11">
      <alignment horizontal="center" vertical="top" shrinkToFit="1"/>
    </xf>
    <xf numFmtId="0" fontId="28" fillId="0" borderId="0">
      <alignment horizontal="right"/>
    </xf>
    <xf numFmtId="0" fontId="27" fillId="24" borderId="12"/>
    <xf numFmtId="0" fontId="27" fillId="0" borderId="11">
      <alignment horizontal="center" vertical="center" wrapText="1"/>
    </xf>
    <xf numFmtId="0" fontId="28" fillId="0" borderId="11">
      <alignment horizontal="center" vertical="center" wrapText="1"/>
    </xf>
    <xf numFmtId="0" fontId="27" fillId="0" borderId="11">
      <alignment horizontal="center" vertical="center" wrapText="1"/>
    </xf>
    <xf numFmtId="0" fontId="28" fillId="0" borderId="11">
      <alignment horizontal="center" vertical="center" wrapText="1"/>
    </xf>
    <xf numFmtId="0" fontId="27" fillId="24" borderId="12"/>
    <xf numFmtId="0" fontId="27" fillId="0" borderId="11">
      <alignment horizontal="center" vertical="center" wrapText="1"/>
    </xf>
    <xf numFmtId="0" fontId="28" fillId="24" borderId="12"/>
    <xf numFmtId="0" fontId="27" fillId="24" borderId="12"/>
    <xf numFmtId="0" fontId="28" fillId="24" borderId="12"/>
    <xf numFmtId="0" fontId="27" fillId="0" borderId="11">
      <alignment horizontal="center" vertical="center" wrapText="1"/>
    </xf>
    <xf numFmtId="0" fontId="27" fillId="24" borderId="13"/>
    <xf numFmtId="0" fontId="28" fillId="24" borderId="13"/>
    <xf numFmtId="0" fontId="27" fillId="24" borderId="13"/>
    <xf numFmtId="0" fontId="28" fillId="24" borderId="13"/>
    <xf numFmtId="0" fontId="27" fillId="0" borderId="11">
      <alignment horizontal="center" vertical="center" wrapText="1"/>
    </xf>
    <xf numFmtId="0" fontId="27" fillId="24" borderId="13"/>
    <xf numFmtId="0" fontId="28" fillId="0" borderId="11">
      <alignment horizontal="center" vertical="center" wrapText="1"/>
    </xf>
    <xf numFmtId="0" fontId="28" fillId="0" borderId="11">
      <alignment horizontal="center" vertical="center" wrapText="1"/>
    </xf>
    <xf numFmtId="0" fontId="27" fillId="24" borderId="14"/>
    <xf numFmtId="0" fontId="27" fillId="24" borderId="0">
      <alignment shrinkToFit="1"/>
    </xf>
    <xf numFmtId="0" fontId="28" fillId="24" borderId="0">
      <alignment shrinkToFit="1"/>
    </xf>
    <xf numFmtId="0" fontId="27" fillId="24" borderId="0">
      <alignment shrinkToFit="1"/>
    </xf>
    <xf numFmtId="0" fontId="28" fillId="24" borderId="0">
      <alignment shrinkToFit="1"/>
    </xf>
    <xf numFmtId="0" fontId="27" fillId="24" borderId="14"/>
    <xf numFmtId="0" fontId="27" fillId="24" borderId="0">
      <alignment shrinkToFit="1"/>
    </xf>
    <xf numFmtId="0" fontId="28" fillId="24" borderId="14"/>
    <xf numFmtId="0" fontId="27" fillId="0" borderId="11">
      <alignment horizontal="center" vertical="center" wrapText="1"/>
    </xf>
    <xf numFmtId="0" fontId="27" fillId="24" borderId="14"/>
    <xf numFmtId="0" fontId="27" fillId="0" borderId="11">
      <alignment horizontal="center" vertical="center" wrapText="1"/>
    </xf>
    <xf numFmtId="0" fontId="28" fillId="24" borderId="14"/>
    <xf numFmtId="49" fontId="27" fillId="0" borderId="11">
      <alignment horizontal="left" vertical="top" wrapText="1" indent="2"/>
    </xf>
    <xf numFmtId="0" fontId="31" fillId="0" borderId="13">
      <alignment horizontal="right"/>
    </xf>
    <xf numFmtId="0" fontId="32" fillId="0" borderId="13">
      <alignment horizontal="right"/>
    </xf>
    <xf numFmtId="0" fontId="31" fillId="0" borderId="13">
      <alignment horizontal="right"/>
    </xf>
    <xf numFmtId="0" fontId="32" fillId="0" borderId="13">
      <alignment horizontal="right"/>
    </xf>
    <xf numFmtId="49" fontId="27" fillId="0" borderId="11">
      <alignment horizontal="left" vertical="top" wrapText="1" indent="2"/>
    </xf>
    <xf numFmtId="0" fontId="31" fillId="0" borderId="13">
      <alignment horizontal="right"/>
    </xf>
    <xf numFmtId="49" fontId="28" fillId="0" borderId="11">
      <alignment horizontal="left" vertical="top" wrapText="1" indent="2"/>
    </xf>
    <xf numFmtId="0" fontId="27" fillId="0" borderId="11">
      <alignment horizontal="center" vertical="center" wrapText="1"/>
    </xf>
    <xf numFmtId="49" fontId="27" fillId="0" borderId="11">
      <alignment horizontal="left" vertical="top" wrapText="1" indent="2"/>
    </xf>
    <xf numFmtId="0" fontId="27" fillId="0" borderId="11">
      <alignment horizontal="center" vertical="center" wrapText="1"/>
    </xf>
    <xf numFmtId="49" fontId="28" fillId="0" borderId="11">
      <alignment horizontal="left" vertical="top" wrapText="1" indent="2"/>
    </xf>
    <xf numFmtId="49" fontId="27" fillId="0" borderId="11">
      <alignment horizontal="center" vertical="top" shrinkToFit="1"/>
    </xf>
    <xf numFmtId="4" fontId="31" fillId="25" borderId="13">
      <alignment horizontal="right" vertical="top" shrinkToFit="1"/>
    </xf>
    <xf numFmtId="4" fontId="32" fillId="25" borderId="13">
      <alignment horizontal="right" vertical="top" shrinkToFit="1"/>
    </xf>
    <xf numFmtId="4" fontId="31" fillId="25" borderId="13">
      <alignment horizontal="right" vertical="top" shrinkToFit="1"/>
    </xf>
    <xf numFmtId="4" fontId="32" fillId="25" borderId="13">
      <alignment horizontal="right" vertical="top" shrinkToFit="1"/>
    </xf>
    <xf numFmtId="49" fontId="27" fillId="0" borderId="11">
      <alignment horizontal="center" vertical="top" shrinkToFit="1"/>
    </xf>
    <xf numFmtId="4" fontId="31" fillId="25" borderId="13">
      <alignment horizontal="right" vertical="top" shrinkToFit="1"/>
    </xf>
    <xf numFmtId="49" fontId="28" fillId="0" borderId="11">
      <alignment horizontal="center" vertical="top" shrinkToFit="1"/>
    </xf>
    <xf numFmtId="0" fontId="27" fillId="0" borderId="11">
      <alignment horizontal="center" vertical="center" wrapText="1"/>
    </xf>
    <xf numFmtId="49" fontId="27" fillId="0" borderId="11">
      <alignment horizontal="center" vertical="top" shrinkToFit="1"/>
    </xf>
    <xf numFmtId="0" fontId="27" fillId="0" borderId="11">
      <alignment horizontal="center" vertical="center" wrapText="1"/>
    </xf>
    <xf numFmtId="49" fontId="28" fillId="0" borderId="11">
      <alignment horizontal="center" vertical="top" shrinkToFit="1"/>
    </xf>
    <xf numFmtId="4" fontId="27" fillId="0" borderId="11">
      <alignment horizontal="right" vertical="top" shrinkToFit="1"/>
    </xf>
    <xf numFmtId="4" fontId="31" fillId="26" borderId="13">
      <alignment horizontal="right" vertical="top" shrinkToFit="1"/>
    </xf>
    <xf numFmtId="4" fontId="32" fillId="26" borderId="13">
      <alignment horizontal="right" vertical="top" shrinkToFit="1"/>
    </xf>
    <xf numFmtId="4" fontId="31" fillId="26" borderId="13">
      <alignment horizontal="right" vertical="top" shrinkToFit="1"/>
    </xf>
    <xf numFmtId="4" fontId="32" fillId="26" borderId="13">
      <alignment horizontal="right" vertical="top" shrinkToFit="1"/>
    </xf>
    <xf numFmtId="4" fontId="27" fillId="0" borderId="11">
      <alignment horizontal="right" vertical="top" shrinkToFit="1"/>
    </xf>
    <xf numFmtId="4" fontId="31" fillId="26" borderId="13">
      <alignment horizontal="right" vertical="top" shrinkToFit="1"/>
    </xf>
    <xf numFmtId="4" fontId="28" fillId="0" borderId="11">
      <alignment horizontal="right" vertical="top" shrinkToFit="1"/>
    </xf>
    <xf numFmtId="0" fontId="27" fillId="0" borderId="11">
      <alignment horizontal="center" vertical="center" wrapText="1"/>
    </xf>
    <xf numFmtId="4" fontId="27" fillId="0" borderId="11">
      <alignment horizontal="right" vertical="top" shrinkToFit="1"/>
    </xf>
    <xf numFmtId="0" fontId="27" fillId="0" borderId="11">
      <alignment horizontal="center" vertical="center" wrapText="1"/>
    </xf>
    <xf numFmtId="4" fontId="28" fillId="0" borderId="11">
      <alignment horizontal="right" vertical="top" shrinkToFit="1"/>
    </xf>
    <xf numFmtId="10" fontId="27" fillId="0" borderId="11">
      <alignment horizontal="right" vertical="top" shrinkToFit="1"/>
    </xf>
    <xf numFmtId="0" fontId="27" fillId="0" borderId="0">
      <alignment horizontal="left" wrapText="1"/>
    </xf>
    <xf numFmtId="0" fontId="28" fillId="0" borderId="0">
      <alignment horizontal="left" wrapText="1"/>
    </xf>
    <xf numFmtId="0" fontId="27" fillId="0" borderId="0">
      <alignment horizontal="left" wrapText="1"/>
    </xf>
    <xf numFmtId="0" fontId="28" fillId="0" borderId="0">
      <alignment horizontal="left" wrapText="1"/>
    </xf>
    <xf numFmtId="10" fontId="27" fillId="0" borderId="11">
      <alignment horizontal="right" vertical="top" shrinkToFit="1"/>
    </xf>
    <xf numFmtId="0" fontId="27" fillId="0" borderId="0">
      <alignment horizontal="left" wrapText="1"/>
    </xf>
    <xf numFmtId="10" fontId="28" fillId="0" borderId="11">
      <alignment horizontal="right" vertical="top" shrinkToFit="1"/>
    </xf>
    <xf numFmtId="0" fontId="27" fillId="24" borderId="0">
      <alignment shrinkToFit="1"/>
    </xf>
    <xf numFmtId="10" fontId="27" fillId="0" borderId="11">
      <alignment horizontal="right" vertical="top" shrinkToFit="1"/>
    </xf>
    <xf numFmtId="0" fontId="27" fillId="24" borderId="0">
      <alignment shrinkToFit="1"/>
    </xf>
    <xf numFmtId="10" fontId="28" fillId="0" borderId="11">
      <alignment horizontal="right" vertical="top" shrinkToFit="1"/>
    </xf>
    <xf numFmtId="0" fontId="27" fillId="24" borderId="14">
      <alignment shrinkToFit="1"/>
    </xf>
    <xf numFmtId="0" fontId="31" fillId="0" borderId="11">
      <alignment vertical="top" wrapText="1"/>
    </xf>
    <xf numFmtId="0" fontId="32" fillId="0" borderId="11">
      <alignment vertical="top" wrapText="1"/>
    </xf>
    <xf numFmtId="0" fontId="31" fillId="0" borderId="11">
      <alignment vertical="top" wrapText="1"/>
    </xf>
    <xf numFmtId="0" fontId="32" fillId="0" borderId="11">
      <alignment vertical="top" wrapText="1"/>
    </xf>
    <xf numFmtId="0" fontId="27" fillId="24" borderId="14">
      <alignment shrinkToFit="1"/>
    </xf>
    <xf numFmtId="0" fontId="31" fillId="0" borderId="11">
      <alignment vertical="top" wrapText="1"/>
    </xf>
    <xf numFmtId="0" fontId="28" fillId="24" borderId="14">
      <alignment shrinkToFit="1"/>
    </xf>
    <xf numFmtId="0" fontId="27" fillId="0" borderId="11">
      <alignment horizontal="center" vertical="center" wrapText="1"/>
    </xf>
    <xf numFmtId="0" fontId="27" fillId="24" borderId="14">
      <alignment shrinkToFit="1"/>
    </xf>
    <xf numFmtId="0" fontId="27" fillId="0" borderId="11">
      <alignment horizontal="center" vertical="center" wrapText="1"/>
    </xf>
    <xf numFmtId="0" fontId="28" fillId="24" borderId="14">
      <alignment shrinkToFit="1"/>
    </xf>
    <xf numFmtId="0" fontId="31" fillId="0" borderId="11">
      <alignment horizontal="left"/>
    </xf>
    <xf numFmtId="49" fontId="27" fillId="0" borderId="11">
      <alignment horizontal="center" vertical="top" shrinkToFit="1"/>
    </xf>
    <xf numFmtId="49" fontId="28" fillId="0" borderId="11">
      <alignment horizontal="center" vertical="top" shrinkToFit="1"/>
    </xf>
    <xf numFmtId="49" fontId="27" fillId="0" borderId="11">
      <alignment horizontal="center" vertical="top" shrinkToFit="1"/>
    </xf>
    <xf numFmtId="49" fontId="28" fillId="0" borderId="11">
      <alignment horizontal="center" vertical="top" shrinkToFit="1"/>
    </xf>
    <xf numFmtId="0" fontId="31" fillId="0" borderId="11">
      <alignment horizontal="left"/>
    </xf>
    <xf numFmtId="49" fontId="27" fillId="0" borderId="11">
      <alignment horizontal="center" vertical="top" shrinkToFit="1"/>
    </xf>
    <xf numFmtId="0" fontId="32" fillId="0" borderId="11">
      <alignment horizontal="left"/>
    </xf>
    <xf numFmtId="0" fontId="27" fillId="0" borderId="11">
      <alignment horizontal="center" vertical="center" wrapText="1"/>
    </xf>
    <xf numFmtId="0" fontId="31" fillId="0" borderId="11">
      <alignment horizontal="left"/>
    </xf>
    <xf numFmtId="0" fontId="27" fillId="0" borderId="11">
      <alignment horizontal="center" vertical="center" wrapText="1"/>
    </xf>
    <xf numFmtId="0" fontId="32" fillId="0" borderId="11">
      <alignment horizontal="left"/>
    </xf>
    <xf numFmtId="4" fontId="31" fillId="8" borderId="11">
      <alignment horizontal="right" vertical="top" shrinkToFit="1"/>
    </xf>
    <xf numFmtId="4" fontId="31" fillId="25" borderId="11">
      <alignment horizontal="right" vertical="top" shrinkToFit="1"/>
    </xf>
    <xf numFmtId="4" fontId="32" fillId="25" borderId="11">
      <alignment horizontal="right" vertical="top" shrinkToFit="1"/>
    </xf>
    <xf numFmtId="4" fontId="31" fillId="25" borderId="11">
      <alignment horizontal="right" vertical="top" shrinkToFit="1"/>
    </xf>
    <xf numFmtId="4" fontId="32" fillId="25" borderId="11">
      <alignment horizontal="right" vertical="top" shrinkToFit="1"/>
    </xf>
    <xf numFmtId="4" fontId="31" fillId="8" borderId="11">
      <alignment horizontal="right" vertical="top" shrinkToFit="1"/>
    </xf>
    <xf numFmtId="4" fontId="31" fillId="25" borderId="11">
      <alignment horizontal="right" vertical="top" shrinkToFit="1"/>
    </xf>
    <xf numFmtId="4" fontId="32" fillId="8" borderId="11">
      <alignment horizontal="right" vertical="top" shrinkToFit="1"/>
    </xf>
    <xf numFmtId="0" fontId="27" fillId="0" borderId="11">
      <alignment horizontal="center" vertical="center" wrapText="1"/>
    </xf>
    <xf numFmtId="4" fontId="31" fillId="8" borderId="11">
      <alignment horizontal="right" vertical="top" shrinkToFit="1"/>
    </xf>
    <xf numFmtId="0" fontId="27" fillId="0" borderId="11">
      <alignment horizontal="center" vertical="center" wrapText="1"/>
    </xf>
    <xf numFmtId="4" fontId="32" fillId="8" borderId="11">
      <alignment horizontal="right" vertical="top" shrinkToFit="1"/>
    </xf>
    <xf numFmtId="10" fontId="31" fillId="8" borderId="11">
      <alignment horizontal="right" vertical="top" shrinkToFit="1"/>
    </xf>
    <xf numFmtId="4" fontId="31" fillId="26" borderId="11">
      <alignment horizontal="right" vertical="top" shrinkToFit="1"/>
    </xf>
    <xf numFmtId="4" fontId="32" fillId="26" borderId="11">
      <alignment horizontal="right" vertical="top" shrinkToFit="1"/>
    </xf>
    <xf numFmtId="4" fontId="31" fillId="26" borderId="11">
      <alignment horizontal="right" vertical="top" shrinkToFit="1"/>
    </xf>
    <xf numFmtId="4" fontId="32" fillId="26" borderId="11">
      <alignment horizontal="right" vertical="top" shrinkToFit="1"/>
    </xf>
    <xf numFmtId="10" fontId="31" fillId="8" borderId="11">
      <alignment horizontal="right" vertical="top" shrinkToFit="1"/>
    </xf>
    <xf numFmtId="4" fontId="31" fillId="26" borderId="11">
      <alignment horizontal="right" vertical="top" shrinkToFit="1"/>
    </xf>
    <xf numFmtId="10" fontId="32" fillId="8" borderId="11">
      <alignment horizontal="right" vertical="top" shrinkToFit="1"/>
    </xf>
    <xf numFmtId="0" fontId="27" fillId="0" borderId="11">
      <alignment horizontal="center" vertical="center" wrapText="1"/>
    </xf>
    <xf numFmtId="10" fontId="31" fillId="8" borderId="11">
      <alignment horizontal="right" vertical="top" shrinkToFit="1"/>
    </xf>
    <xf numFmtId="0" fontId="27" fillId="0" borderId="11">
      <alignment horizontal="center" vertical="center" wrapText="1"/>
    </xf>
    <xf numFmtId="10" fontId="32" fillId="8" borderId="11">
      <alignment horizontal="right" vertical="top" shrinkToFit="1"/>
    </xf>
    <xf numFmtId="0" fontId="27" fillId="24" borderId="13"/>
    <xf numFmtId="0" fontId="27" fillId="24" borderId="14"/>
    <xf numFmtId="0" fontId="28" fillId="24" borderId="14"/>
    <xf numFmtId="0" fontId="27" fillId="24" borderId="14"/>
    <xf numFmtId="0" fontId="28" fillId="24" borderId="14"/>
    <xf numFmtId="0" fontId="27" fillId="24" borderId="13"/>
    <xf numFmtId="0" fontId="27" fillId="24" borderId="14"/>
    <xf numFmtId="0" fontId="28" fillId="24" borderId="13"/>
    <xf numFmtId="0" fontId="31" fillId="0" borderId="11">
      <alignment horizontal="left"/>
    </xf>
    <xf numFmtId="0" fontId="27" fillId="24" borderId="13"/>
    <xf numFmtId="0" fontId="31" fillId="0" borderId="11">
      <alignment horizontal="left"/>
    </xf>
    <xf numFmtId="0" fontId="28" fillId="24" borderId="13"/>
    <xf numFmtId="0" fontId="27" fillId="0" borderId="0">
      <alignment horizontal="left" wrapText="1"/>
    </xf>
    <xf numFmtId="0" fontId="27" fillId="24" borderId="14">
      <alignment horizontal="center"/>
    </xf>
    <xf numFmtId="0" fontId="28" fillId="24" borderId="14">
      <alignment horizontal="center"/>
    </xf>
    <xf numFmtId="0" fontId="27" fillId="24" borderId="14">
      <alignment horizontal="center"/>
    </xf>
    <xf numFmtId="0" fontId="28" fillId="24" borderId="14">
      <alignment horizontal="center"/>
    </xf>
    <xf numFmtId="0" fontId="27" fillId="0" borderId="0">
      <alignment horizontal="left" wrapText="1"/>
    </xf>
    <xf numFmtId="0" fontId="27" fillId="24" borderId="14">
      <alignment horizontal="center"/>
    </xf>
    <xf numFmtId="0" fontId="28" fillId="0" borderId="0">
      <alignment horizontal="left" wrapText="1"/>
    </xf>
    <xf numFmtId="0" fontId="27" fillId="0" borderId="11">
      <alignment horizontal="center" vertical="center" wrapText="1"/>
    </xf>
    <xf numFmtId="0" fontId="27" fillId="0" borderId="0">
      <alignment horizontal="left" wrapText="1"/>
    </xf>
    <xf numFmtId="0" fontId="27" fillId="0" borderId="11">
      <alignment horizontal="center" vertical="center" wrapText="1"/>
    </xf>
    <xf numFmtId="0" fontId="28" fillId="0" borderId="0">
      <alignment horizontal="left" wrapText="1"/>
    </xf>
    <xf numFmtId="0" fontId="32" fillId="0" borderId="11">
      <alignment vertical="top" wrapText="1"/>
    </xf>
    <xf numFmtId="4" fontId="31" fillId="0" borderId="11">
      <alignment horizontal="right" vertical="top" shrinkToFit="1"/>
    </xf>
    <xf numFmtId="4" fontId="32" fillId="0" borderId="11">
      <alignment horizontal="right" vertical="top" shrinkToFit="1"/>
    </xf>
    <xf numFmtId="4" fontId="31" fillId="0" borderId="11">
      <alignment horizontal="right" vertical="top" shrinkToFit="1"/>
    </xf>
    <xf numFmtId="4" fontId="32" fillId="0" borderId="11">
      <alignment horizontal="right" vertical="top" shrinkToFit="1"/>
    </xf>
    <xf numFmtId="0" fontId="31" fillId="0" borderId="11">
      <alignment vertical="top" wrapText="1"/>
    </xf>
    <xf numFmtId="4" fontId="31" fillId="0" borderId="11">
      <alignment horizontal="right" vertical="top" shrinkToFit="1"/>
    </xf>
    <xf numFmtId="4" fontId="27" fillId="0" borderId="11">
      <alignment horizontal="right" vertical="top" shrinkToFit="1"/>
    </xf>
    <xf numFmtId="0" fontId="32" fillId="0" borderId="11">
      <alignment vertical="top" wrapText="1"/>
    </xf>
    <xf numFmtId="4" fontId="27" fillId="0" borderId="11">
      <alignment horizontal="right" vertical="top" shrinkToFit="1"/>
    </xf>
    <xf numFmtId="4" fontId="31" fillId="26" borderId="11">
      <alignment horizontal="right" vertical="top" shrinkToFit="1"/>
    </xf>
    <xf numFmtId="49" fontId="27" fillId="0" borderId="11">
      <alignment horizontal="left" vertical="top" wrapText="1" indent="2"/>
    </xf>
    <xf numFmtId="49" fontId="28" fillId="0" borderId="11">
      <alignment horizontal="left" vertical="top" wrapText="1" indent="2"/>
    </xf>
    <xf numFmtId="49" fontId="27" fillId="0" borderId="11">
      <alignment horizontal="left" vertical="top" wrapText="1" indent="2"/>
    </xf>
    <xf numFmtId="49" fontId="28" fillId="0" borderId="11">
      <alignment horizontal="left" vertical="top" wrapText="1" indent="2"/>
    </xf>
    <xf numFmtId="4" fontId="31" fillId="26" borderId="11">
      <alignment horizontal="right" vertical="top" shrinkToFit="1"/>
    </xf>
    <xf numFmtId="49" fontId="27" fillId="0" borderId="11">
      <alignment horizontal="left" vertical="top" wrapText="1" indent="2"/>
    </xf>
    <xf numFmtId="4" fontId="32" fillId="26" borderId="11">
      <alignment horizontal="right" vertical="top" shrinkToFit="1"/>
    </xf>
    <xf numFmtId="4" fontId="31" fillId="8" borderId="11">
      <alignment horizontal="right" vertical="top" shrinkToFit="1"/>
    </xf>
    <xf numFmtId="4" fontId="31" fillId="26" borderId="11">
      <alignment horizontal="right" vertical="top" shrinkToFit="1"/>
    </xf>
    <xf numFmtId="4" fontId="31" fillId="8" borderId="11">
      <alignment horizontal="right" vertical="top" shrinkToFit="1"/>
    </xf>
    <xf numFmtId="4" fontId="32" fillId="26" borderId="11">
      <alignment horizontal="right" vertical="top" shrinkToFit="1"/>
    </xf>
    <xf numFmtId="10" fontId="31" fillId="26" borderId="11">
      <alignment horizontal="right" vertical="top" shrinkToFit="1"/>
    </xf>
    <xf numFmtId="4" fontId="27" fillId="0" borderId="11">
      <alignment horizontal="right" vertical="top" shrinkToFit="1"/>
    </xf>
    <xf numFmtId="4" fontId="28" fillId="0" borderId="11">
      <alignment horizontal="right" vertical="top" shrinkToFit="1"/>
    </xf>
    <xf numFmtId="4" fontId="27" fillId="0" borderId="11">
      <alignment horizontal="right" vertical="top" shrinkToFit="1"/>
    </xf>
    <xf numFmtId="4" fontId="28" fillId="0" borderId="11">
      <alignment horizontal="right" vertical="top" shrinkToFit="1"/>
    </xf>
    <xf numFmtId="10" fontId="31" fillId="26" borderId="11">
      <alignment horizontal="right" vertical="top" shrinkToFit="1"/>
    </xf>
    <xf numFmtId="4" fontId="27" fillId="0" borderId="11">
      <alignment horizontal="right" vertical="top" shrinkToFit="1"/>
    </xf>
    <xf numFmtId="10" fontId="32" fillId="26" borderId="11">
      <alignment horizontal="right" vertical="top" shrinkToFit="1"/>
    </xf>
    <xf numFmtId="0" fontId="27" fillId="0" borderId="0">
      <alignment wrapText="1"/>
    </xf>
    <xf numFmtId="10" fontId="31" fillId="26" borderId="11">
      <alignment horizontal="right" vertical="top" shrinkToFit="1"/>
    </xf>
    <xf numFmtId="0" fontId="27" fillId="0" borderId="0">
      <alignment wrapText="1"/>
    </xf>
    <xf numFmtId="10" fontId="32" fillId="26" borderId="11">
      <alignment horizontal="right" vertical="top" shrinkToFit="1"/>
    </xf>
    <xf numFmtId="0" fontId="27" fillId="24" borderId="14">
      <alignment horizontal="center"/>
    </xf>
    <xf numFmtId="0" fontId="27" fillId="24" borderId="14">
      <alignment shrinkToFit="1"/>
    </xf>
    <xf numFmtId="0" fontId="28" fillId="24" borderId="14">
      <alignment shrinkToFit="1"/>
    </xf>
    <xf numFmtId="0" fontId="27" fillId="24" borderId="14">
      <alignment shrinkToFit="1"/>
    </xf>
    <xf numFmtId="0" fontId="28" fillId="24" borderId="14">
      <alignment shrinkToFit="1"/>
    </xf>
    <xf numFmtId="0" fontId="27" fillId="24" borderId="14">
      <alignment horizontal="center"/>
    </xf>
    <xf numFmtId="0" fontId="27" fillId="24" borderId="14">
      <alignment shrinkToFit="1"/>
    </xf>
    <xf numFmtId="0" fontId="28" fillId="24" borderId="14">
      <alignment horizontal="center"/>
    </xf>
    <xf numFmtId="0" fontId="27" fillId="0" borderId="11">
      <alignment horizontal="center" vertical="center" wrapText="1"/>
    </xf>
    <xf numFmtId="0" fontId="27" fillId="24" borderId="14">
      <alignment horizontal="center"/>
    </xf>
    <xf numFmtId="0" fontId="27" fillId="0" borderId="11">
      <alignment horizontal="center" vertical="center" wrapText="1"/>
    </xf>
    <xf numFmtId="0" fontId="28" fillId="24" borderId="14">
      <alignment horizontal="center"/>
    </xf>
    <xf numFmtId="0" fontId="27" fillId="24" borderId="14">
      <alignment horizontal="left"/>
    </xf>
    <xf numFmtId="0" fontId="27" fillId="24" borderId="13">
      <alignment horizontal="center"/>
    </xf>
    <xf numFmtId="0" fontId="28" fillId="24" borderId="13">
      <alignment horizontal="center"/>
    </xf>
    <xf numFmtId="0" fontId="27" fillId="24" borderId="13">
      <alignment horizontal="center"/>
    </xf>
    <xf numFmtId="0" fontId="28" fillId="24" borderId="13">
      <alignment horizontal="center"/>
    </xf>
    <xf numFmtId="0" fontId="27" fillId="24" borderId="14">
      <alignment horizontal="left"/>
    </xf>
    <xf numFmtId="0" fontId="27" fillId="24" borderId="13">
      <alignment horizontal="center"/>
    </xf>
    <xf numFmtId="0" fontId="28" fillId="24" borderId="14">
      <alignment horizontal="left"/>
    </xf>
    <xf numFmtId="0" fontId="27" fillId="0" borderId="11">
      <alignment horizontal="center" vertical="center" wrapText="1"/>
    </xf>
    <xf numFmtId="0" fontId="27" fillId="24" borderId="14">
      <alignment horizontal="left"/>
    </xf>
    <xf numFmtId="0" fontId="27" fillId="0" borderId="11">
      <alignment horizontal="center" vertical="center" wrapText="1"/>
    </xf>
    <xf numFmtId="0" fontId="28" fillId="24" borderId="14">
      <alignment horizontal="left"/>
    </xf>
    <xf numFmtId="0" fontId="27" fillId="24" borderId="13">
      <alignment horizontal="center"/>
    </xf>
    <xf numFmtId="0" fontId="27" fillId="24" borderId="13">
      <alignment horizontal="center"/>
    </xf>
    <xf numFmtId="0" fontId="28" fillId="24" borderId="13">
      <alignment horizontal="center"/>
    </xf>
    <xf numFmtId="0" fontId="27" fillId="0" borderId="11">
      <alignment horizontal="center" vertical="center" wrapText="1"/>
    </xf>
    <xf numFmtId="0" fontId="27" fillId="24" borderId="13">
      <alignment horizontal="center"/>
    </xf>
    <xf numFmtId="0" fontId="27" fillId="0" borderId="11">
      <alignment horizontal="center" vertical="center" wrapText="1"/>
    </xf>
    <xf numFmtId="0" fontId="28" fillId="24" borderId="13">
      <alignment horizontal="center"/>
    </xf>
    <xf numFmtId="0" fontId="27" fillId="24" borderId="13">
      <alignment horizontal="left"/>
    </xf>
    <xf numFmtId="0" fontId="27" fillId="24" borderId="13">
      <alignment horizontal="left"/>
    </xf>
    <xf numFmtId="0" fontId="28" fillId="24" borderId="13">
      <alignment horizontal="left"/>
    </xf>
    <xf numFmtId="0" fontId="27" fillId="0" borderId="11">
      <alignment horizontal="center" vertical="center" wrapText="1"/>
    </xf>
    <xf numFmtId="0" fontId="27" fillId="24" borderId="13">
      <alignment horizontal="left"/>
    </xf>
    <xf numFmtId="0" fontId="27" fillId="0" borderId="11">
      <alignment horizontal="center" vertical="center" wrapText="1"/>
    </xf>
    <xf numFmtId="0" fontId="28" fillId="24" borderId="13">
      <alignment horizontal="left"/>
    </xf>
    <xf numFmtId="0" fontId="27" fillId="0" borderId="11">
      <alignment horizontal="center" vertical="center" wrapText="1"/>
    </xf>
    <xf numFmtId="0" fontId="27" fillId="0" borderId="11">
      <alignment horizontal="center" vertical="center" wrapText="1"/>
    </xf>
    <xf numFmtId="0" fontId="27" fillId="0" borderId="11">
      <alignment horizontal="center" vertical="center" wrapText="1"/>
    </xf>
    <xf numFmtId="0" fontId="27" fillId="0" borderId="11">
      <alignment horizontal="center" vertical="center" wrapText="1"/>
    </xf>
    <xf numFmtId="0" fontId="27" fillId="0" borderId="11">
      <alignment horizontal="center" vertical="center" wrapText="1"/>
    </xf>
    <xf numFmtId="0" fontId="27" fillId="0" borderId="11">
      <alignment horizontal="center" vertical="center" wrapText="1"/>
    </xf>
    <xf numFmtId="0" fontId="27" fillId="0" borderId="11">
      <alignment horizontal="center" vertical="center" wrapText="1"/>
    </xf>
    <xf numFmtId="0" fontId="27" fillId="0" borderId="0">
      <alignment horizontal="left" wrapText="1"/>
    </xf>
    <xf numFmtId="10" fontId="27" fillId="0" borderId="11">
      <alignment horizontal="right" vertical="top" shrinkToFit="1"/>
    </xf>
    <xf numFmtId="10" fontId="31" fillId="8" borderId="11">
      <alignment horizontal="right" vertical="top" shrinkToFit="1"/>
    </xf>
    <xf numFmtId="0" fontId="29" fillId="0" borderId="0">
      <alignment horizontal="center" wrapText="1"/>
    </xf>
    <xf numFmtId="0" fontId="29" fillId="0" borderId="0">
      <alignment horizontal="center"/>
    </xf>
    <xf numFmtId="0" fontId="27" fillId="0" borderId="0">
      <alignment horizontal="right"/>
    </xf>
    <xf numFmtId="0" fontId="31" fillId="0" borderId="11">
      <alignment vertical="top" wrapText="1"/>
    </xf>
    <xf numFmtId="0" fontId="27" fillId="0" borderId="0">
      <alignment vertical="top"/>
    </xf>
    <xf numFmtId="0" fontId="31" fillId="0" borderId="11">
      <alignment vertical="top" wrapText="1"/>
    </xf>
    <xf numFmtId="0" fontId="27" fillId="0" borderId="0">
      <alignment vertical="top"/>
    </xf>
    <xf numFmtId="0" fontId="31" fillId="0" borderId="11">
      <alignment vertical="top" wrapText="1"/>
    </xf>
    <xf numFmtId="0" fontId="27" fillId="24" borderId="0">
      <alignment horizontal="center"/>
    </xf>
    <xf numFmtId="0" fontId="27" fillId="24" borderId="0">
      <alignment horizontal="left"/>
    </xf>
    <xf numFmtId="0" fontId="27" fillId="24" borderId="0">
      <alignment horizontal="left"/>
    </xf>
    <xf numFmtId="4" fontId="31" fillId="26" borderId="11">
      <alignment horizontal="right" vertical="top" shrinkToFit="1"/>
    </xf>
    <xf numFmtId="4" fontId="31" fillId="26" borderId="11">
      <alignment horizontal="right" vertical="top" shrinkToFit="1"/>
    </xf>
    <xf numFmtId="10" fontId="31" fillId="26" borderId="11">
      <alignment horizontal="right" vertical="top" shrinkToFit="1"/>
    </xf>
    <xf numFmtId="0" fontId="22" fillId="9" borderId="0" applyNumberFormat="0" applyBorder="0" applyAlignment="0" applyProtection="0"/>
    <xf numFmtId="0" fontId="22" fillId="11" borderId="0" applyNumberFormat="0" applyBorder="0" applyAlignment="0" applyProtection="0"/>
    <xf numFmtId="0" fontId="22" fillId="13" borderId="0" applyNumberFormat="0" applyBorder="0" applyAlignment="0" applyProtection="0"/>
    <xf numFmtId="0" fontId="22" fillId="17"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1"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4" borderId="0" applyNumberFormat="0" applyBorder="0" applyAlignment="0" applyProtection="0"/>
    <xf numFmtId="0" fontId="34" fillId="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3" fillId="0" borderId="0"/>
    <xf numFmtId="0" fontId="1" fillId="0" borderId="0"/>
    <xf numFmtId="0" fontId="7" fillId="23" borderId="0"/>
    <xf numFmtId="0" fontId="26" fillId="0" borderId="0"/>
    <xf numFmtId="0" fontId="25" fillId="0" borderId="0"/>
    <xf numFmtId="0" fontId="26" fillId="0" borderId="0"/>
    <xf numFmtId="0" fontId="25" fillId="0" borderId="0"/>
    <xf numFmtId="0" fontId="23" fillId="0" borderId="0"/>
    <xf numFmtId="0" fontId="23" fillId="0" borderId="0"/>
    <xf numFmtId="0" fontId="26" fillId="0" borderId="0"/>
    <xf numFmtId="0" fontId="23" fillId="0" borderId="0"/>
    <xf numFmtId="0" fontId="26" fillId="0" borderId="0"/>
    <xf numFmtId="0" fontId="13" fillId="3" borderId="0" applyNumberFormat="0" applyBorder="0" applyAlignment="0" applyProtection="0"/>
    <xf numFmtId="0" fontId="20" fillId="0" borderId="0" applyNumberFormat="0" applyFill="0" applyBorder="0" applyAlignment="0" applyProtection="0"/>
    <xf numFmtId="0" fontId="1" fillId="8" borderId="9" applyNumberFormat="0" applyFont="0" applyAlignment="0" applyProtection="0"/>
    <xf numFmtId="0" fontId="19" fillId="0" borderId="0" applyNumberFormat="0" applyFill="0" applyBorder="0" applyAlignment="0" applyProtection="0"/>
    <xf numFmtId="165" fontId="7" fillId="0" borderId="0" applyFont="0" applyFill="0" applyBorder="0" applyAlignment="0" applyProtection="0"/>
    <xf numFmtId="166" fontId="7"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6"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6"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12" fillId="2" borderId="0" applyNumberFormat="0" applyBorder="0" applyAlignment="0" applyProtection="0"/>
  </cellStyleXfs>
  <cellXfs count="129">
    <xf numFmtId="0" fontId="0" fillId="0" borderId="0" xfId="0"/>
    <xf numFmtId="49" fontId="0" fillId="0" borderId="0" xfId="0" applyNumberFormat="1"/>
    <xf numFmtId="0" fontId="0" fillId="0" borderId="0" xfId="0" applyNumberFormat="1"/>
    <xf numFmtId="0" fontId="0" fillId="0" borderId="0" xfId="0" quotePrefix="1" applyNumberFormat="1"/>
    <xf numFmtId="4" fontId="3" fillId="27" borderId="0" xfId="0" applyNumberFormat="1" applyFont="1" applyFill="1" applyBorder="1" applyAlignment="1">
      <alignment wrapText="1"/>
    </xf>
    <xf numFmtId="4" fontId="4" fillId="27" borderId="1" xfId="0" applyNumberFormat="1" applyFont="1" applyFill="1" applyBorder="1" applyAlignment="1">
      <alignment horizontal="center" vertical="center" wrapText="1"/>
    </xf>
    <xf numFmtId="0" fontId="3" fillId="27" borderId="0" xfId="0" applyFont="1" applyFill="1" applyBorder="1" applyAlignment="1">
      <alignment wrapText="1"/>
    </xf>
    <xf numFmtId="49" fontId="4" fillId="27" borderId="0" xfId="0" applyNumberFormat="1" applyFont="1" applyFill="1" applyBorder="1" applyAlignment="1">
      <alignment horizontal="left" vertical="top"/>
    </xf>
    <xf numFmtId="4" fontId="4" fillId="27" borderId="0" xfId="0" applyNumberFormat="1" applyFont="1" applyFill="1" applyBorder="1"/>
    <xf numFmtId="0" fontId="4" fillId="27" borderId="0" xfId="0" applyFont="1" applyFill="1" applyBorder="1"/>
    <xf numFmtId="0" fontId="6" fillId="27" borderId="0" xfId="0" applyFont="1" applyFill="1" applyBorder="1" applyAlignment="1">
      <alignment horizontal="right"/>
    </xf>
    <xf numFmtId="0" fontId="3" fillId="27" borderId="0" xfId="0" applyFont="1" applyFill="1" applyBorder="1" applyAlignment="1">
      <alignment horizontal="right"/>
    </xf>
    <xf numFmtId="0" fontId="4" fillId="27" borderId="0" xfId="0" applyFont="1" applyFill="1" applyBorder="1" applyAlignment="1">
      <alignment horizontal="right"/>
    </xf>
    <xf numFmtId="0" fontId="5" fillId="27" borderId="0" xfId="0" applyFont="1" applyFill="1" applyBorder="1" applyAlignment="1">
      <alignment horizontal="right"/>
    </xf>
    <xf numFmtId="0" fontId="38" fillId="27" borderId="0" xfId="0" applyFont="1" applyFill="1" applyBorder="1" applyAlignment="1">
      <alignment horizontal="right"/>
    </xf>
    <xf numFmtId="2" fontId="4" fillId="27" borderId="0" xfId="0" applyNumberFormat="1" applyFont="1" applyFill="1" applyBorder="1" applyAlignment="1">
      <alignment horizontal="left" vertical="top" wrapText="1"/>
    </xf>
    <xf numFmtId="4" fontId="3" fillId="27" borderId="0" xfId="0" applyNumberFormat="1" applyFont="1" applyFill="1" applyBorder="1"/>
    <xf numFmtId="0" fontId="3" fillId="27" borderId="0" xfId="0" applyFont="1" applyFill="1" applyBorder="1"/>
    <xf numFmtId="4" fontId="5" fillId="27" borderId="0" xfId="0" applyNumberFormat="1" applyFont="1" applyFill="1" applyBorder="1"/>
    <xf numFmtId="0" fontId="5" fillId="27" borderId="0" xfId="0" applyFont="1" applyFill="1" applyBorder="1"/>
    <xf numFmtId="2" fontId="5" fillId="27" borderId="0" xfId="0" applyNumberFormat="1" applyFont="1" applyFill="1" applyBorder="1" applyAlignment="1">
      <alignment horizontal="left" vertical="top" wrapText="1"/>
    </xf>
    <xf numFmtId="4" fontId="36" fillId="27" borderId="0" xfId="180" applyNumberFormat="1" applyFont="1" applyFill="1" applyBorder="1" applyAlignment="1" applyProtection="1">
      <alignment horizontal="right" vertical="top" shrinkToFit="1"/>
    </xf>
    <xf numFmtId="3" fontId="4" fillId="27" borderId="0" xfId="0" applyNumberFormat="1" applyFont="1" applyFill="1" applyBorder="1" applyAlignment="1">
      <alignment horizontal="left" vertical="top" wrapText="1"/>
    </xf>
    <xf numFmtId="0" fontId="4" fillId="27" borderId="0" xfId="0" applyFont="1" applyFill="1" applyBorder="1" applyAlignment="1">
      <alignment horizontal="center"/>
    </xf>
    <xf numFmtId="49" fontId="3" fillId="27" borderId="0" xfId="0" applyNumberFormat="1" applyFont="1" applyFill="1" applyBorder="1" applyAlignment="1">
      <alignment horizontal="center" wrapText="1"/>
    </xf>
    <xf numFmtId="49" fontId="3" fillId="27" borderId="0" xfId="0" quotePrefix="1" applyNumberFormat="1" applyFont="1" applyFill="1" applyBorder="1" applyAlignment="1">
      <alignment horizontal="center" wrapText="1"/>
    </xf>
    <xf numFmtId="3" fontId="4" fillId="27" borderId="0" xfId="0" applyNumberFormat="1" applyFont="1" applyFill="1" applyBorder="1" applyAlignment="1">
      <alignment horizontal="right"/>
    </xf>
    <xf numFmtId="49" fontId="4" fillId="27" borderId="0" xfId="0" applyNumberFormat="1" applyFont="1" applyFill="1" applyBorder="1" applyAlignment="1">
      <alignment horizontal="center"/>
    </xf>
    <xf numFmtId="2" fontId="3" fillId="27" borderId="0" xfId="0" applyNumberFormat="1" applyFont="1" applyFill="1" applyBorder="1" applyAlignment="1">
      <alignment horizontal="center" wrapText="1"/>
    </xf>
    <xf numFmtId="0" fontId="3" fillId="27" borderId="0" xfId="0" applyFont="1" applyFill="1" applyBorder="1" applyAlignment="1">
      <alignment horizontal="right" wrapText="1"/>
    </xf>
    <xf numFmtId="0" fontId="4" fillId="27" borderId="0" xfId="0" applyFont="1" applyFill="1" applyBorder="1" applyAlignment="1">
      <alignment horizontal="right"/>
    </xf>
    <xf numFmtId="0" fontId="4" fillId="27" borderId="0" xfId="0" applyFont="1" applyFill="1" applyBorder="1" applyAlignment="1">
      <alignment horizontal="center" wrapText="1"/>
    </xf>
    <xf numFmtId="0" fontId="4" fillId="27" borderId="0" xfId="0" applyFont="1" applyFill="1" applyBorder="1" applyAlignment="1">
      <alignment wrapText="1"/>
    </xf>
    <xf numFmtId="0" fontId="4" fillId="27" borderId="0" xfId="0" applyFont="1" applyFill="1" applyBorder="1" applyAlignment="1">
      <alignment horizontal="left" vertical="top" wrapText="1"/>
    </xf>
    <xf numFmtId="0" fontId="3" fillId="27" borderId="0" xfId="0" applyFont="1" applyFill="1" applyBorder="1" applyAlignment="1">
      <alignment horizontal="center" wrapText="1"/>
    </xf>
    <xf numFmtId="3" fontId="3" fillId="27" borderId="0" xfId="0" applyNumberFormat="1" applyFont="1" applyFill="1" applyBorder="1" applyAlignment="1">
      <alignment horizontal="right"/>
    </xf>
    <xf numFmtId="49" fontId="24" fillId="27" borderId="1" xfId="21" applyNumberFormat="1" applyFont="1" applyFill="1" applyBorder="1" applyAlignment="1">
      <alignment horizontal="center" vertical="center" wrapText="1"/>
    </xf>
    <xf numFmtId="49" fontId="4" fillId="27" borderId="1" xfId="21" quotePrefix="1" applyNumberFormat="1" applyFont="1" applyFill="1" applyBorder="1" applyAlignment="1">
      <alignment horizontal="center" vertical="center" wrapText="1"/>
    </xf>
    <xf numFmtId="43" fontId="24" fillId="27" borderId="1" xfId="384" applyFont="1" applyFill="1" applyBorder="1" applyAlignment="1">
      <alignment horizontal="center" vertical="center" wrapText="1"/>
    </xf>
    <xf numFmtId="49" fontId="4" fillId="27" borderId="1" xfId="21" applyNumberFormat="1" applyFont="1" applyFill="1" applyBorder="1" applyAlignment="1">
      <alignment horizontal="center" vertical="center" wrapText="1"/>
    </xf>
    <xf numFmtId="3" fontId="4" fillId="27" borderId="0" xfId="0" applyNumberFormat="1" applyFont="1" applyFill="1" applyBorder="1" applyAlignment="1"/>
    <xf numFmtId="49" fontId="5" fillId="27" borderId="0" xfId="0" applyNumberFormat="1" applyFont="1" applyFill="1" applyBorder="1" applyAlignment="1">
      <alignment horizontal="center"/>
    </xf>
    <xf numFmtId="164" fontId="4" fillId="27" borderId="0" xfId="0" applyNumberFormat="1" applyFont="1" applyFill="1" applyBorder="1" applyAlignment="1" applyProtection="1">
      <protection locked="0"/>
    </xf>
    <xf numFmtId="164" fontId="5" fillId="27" borderId="0" xfId="0" applyNumberFormat="1" applyFont="1" applyFill="1" applyBorder="1" applyAlignment="1" applyProtection="1">
      <protection locked="0"/>
    </xf>
    <xf numFmtId="164" fontId="5" fillId="27" borderId="0" xfId="0" applyNumberFormat="1" applyFont="1" applyFill="1" applyBorder="1" applyAlignment="1"/>
    <xf numFmtId="3" fontId="4" fillId="27" borderId="0" xfId="0" applyNumberFormat="1" applyFont="1" applyFill="1" applyBorder="1"/>
    <xf numFmtId="0" fontId="24" fillId="27" borderId="1" xfId="21" applyFont="1" applyFill="1" applyBorder="1" applyAlignment="1">
      <alignment horizontal="center" vertical="center" wrapText="1"/>
    </xf>
    <xf numFmtId="0" fontId="36" fillId="27" borderId="0" xfId="156" applyNumberFormat="1" applyFont="1" applyFill="1" applyBorder="1" applyAlignment="1" applyProtection="1">
      <alignment vertical="top" wrapText="1"/>
    </xf>
    <xf numFmtId="0" fontId="4" fillId="28" borderId="0" xfId="0" applyFont="1" applyFill="1" applyBorder="1" applyAlignment="1">
      <alignment horizontal="right"/>
    </xf>
    <xf numFmtId="0" fontId="5" fillId="28" borderId="0" xfId="0" applyFont="1" applyFill="1" applyBorder="1" applyAlignment="1">
      <alignment horizontal="right"/>
    </xf>
    <xf numFmtId="0" fontId="6" fillId="28" borderId="0" xfId="0" applyFont="1" applyFill="1" applyBorder="1" applyAlignment="1">
      <alignment horizontal="right"/>
    </xf>
    <xf numFmtId="0" fontId="3" fillId="28" borderId="0" xfId="0" applyFont="1" applyFill="1" applyBorder="1" applyAlignment="1">
      <alignment horizontal="right"/>
    </xf>
    <xf numFmtId="0" fontId="4" fillId="28" borderId="0" xfId="0" applyFont="1" applyFill="1" applyBorder="1"/>
    <xf numFmtId="0" fontId="38" fillId="28" borderId="0" xfId="0" applyFont="1" applyFill="1" applyBorder="1" applyAlignment="1">
      <alignment horizontal="right"/>
    </xf>
    <xf numFmtId="0" fontId="39" fillId="0" borderId="0" xfId="156" applyNumberFormat="1" applyFont="1" applyFill="1" applyBorder="1" applyAlignment="1" applyProtection="1">
      <alignment horizontal="left" vertical="top" wrapText="1"/>
    </xf>
    <xf numFmtId="49" fontId="39" fillId="0" borderId="0" xfId="180" applyNumberFormat="1" applyFont="1" applyFill="1" applyBorder="1" applyAlignment="1" applyProtection="1">
      <alignment horizontal="center" vertical="top" shrinkToFit="1"/>
    </xf>
    <xf numFmtId="4" fontId="39" fillId="0" borderId="0" xfId="180" applyNumberFormat="1" applyFont="1" applyFill="1" applyBorder="1" applyAlignment="1" applyProtection="1">
      <alignment horizontal="right" vertical="top" shrinkToFit="1"/>
    </xf>
    <xf numFmtId="0" fontId="35" fillId="0" borderId="0" xfId="156" applyNumberFormat="1" applyFont="1" applyFill="1" applyBorder="1" applyAlignment="1" applyProtection="1">
      <alignment horizontal="left" vertical="top" wrapText="1"/>
    </xf>
    <xf numFmtId="49" fontId="35" fillId="0" borderId="0" xfId="180" applyNumberFormat="1" applyFont="1" applyFill="1" applyBorder="1" applyAlignment="1" applyProtection="1">
      <alignment horizontal="center" vertical="top" shrinkToFit="1"/>
    </xf>
    <xf numFmtId="4" fontId="6" fillId="0" borderId="0" xfId="180" applyNumberFormat="1" applyFont="1" applyFill="1" applyBorder="1" applyAlignment="1" applyProtection="1">
      <alignment horizontal="right" vertical="top" shrinkToFit="1"/>
    </xf>
    <xf numFmtId="4" fontId="35" fillId="0" borderId="0" xfId="180" applyNumberFormat="1" applyFont="1" applyFill="1" applyBorder="1" applyAlignment="1" applyProtection="1">
      <alignment horizontal="right" vertical="top" shrinkToFit="1"/>
    </xf>
    <xf numFmtId="0" fontId="36" fillId="0" borderId="0" xfId="156" applyNumberFormat="1" applyFont="1" applyFill="1" applyBorder="1" applyAlignment="1" applyProtection="1">
      <alignment horizontal="left" vertical="top" wrapText="1"/>
    </xf>
    <xf numFmtId="49" fontId="36" fillId="0" borderId="0" xfId="180" applyNumberFormat="1" applyFont="1" applyFill="1" applyBorder="1" applyAlignment="1" applyProtection="1">
      <alignment horizontal="center" vertical="top" shrinkToFit="1"/>
    </xf>
    <xf numFmtId="4" fontId="36" fillId="0" borderId="0" xfId="180" applyNumberFormat="1" applyFont="1" applyFill="1" applyBorder="1" applyAlignment="1" applyProtection="1">
      <alignment horizontal="right" vertical="top" shrinkToFit="1"/>
    </xf>
    <xf numFmtId="4" fontId="40" fillId="0" borderId="0" xfId="180" applyNumberFormat="1" applyFont="1" applyFill="1" applyBorder="1" applyAlignment="1" applyProtection="1">
      <alignment horizontal="right" vertical="top" shrinkToFit="1"/>
    </xf>
    <xf numFmtId="4" fontId="4" fillId="0" borderId="0" xfId="180" applyNumberFormat="1" applyFont="1" applyFill="1" applyBorder="1" applyAlignment="1" applyProtection="1">
      <alignment horizontal="right" vertical="top" shrinkToFit="1"/>
    </xf>
    <xf numFmtId="0" fontId="41" fillId="0" borderId="0" xfId="156" applyNumberFormat="1" applyFont="1" applyFill="1" applyBorder="1" applyAlignment="1" applyProtection="1">
      <alignment horizontal="left" vertical="top" wrapText="1"/>
    </xf>
    <xf numFmtId="49" fontId="41" fillId="0" borderId="0" xfId="180" applyNumberFormat="1" applyFont="1" applyFill="1" applyBorder="1" applyAlignment="1" applyProtection="1">
      <alignment horizontal="center" vertical="top" shrinkToFit="1"/>
    </xf>
    <xf numFmtId="4" fontId="42" fillId="0" borderId="0" xfId="180" applyNumberFormat="1" applyFont="1" applyFill="1" applyBorder="1" applyAlignment="1" applyProtection="1">
      <alignment horizontal="right" vertical="top" shrinkToFit="1"/>
    </xf>
    <xf numFmtId="4" fontId="43" fillId="0" borderId="0" xfId="180" applyNumberFormat="1" applyFont="1" applyFill="1" applyBorder="1" applyAlignment="1" applyProtection="1">
      <alignment horizontal="right" vertical="top" shrinkToFit="1"/>
    </xf>
    <xf numFmtId="0" fontId="37" fillId="0" borderId="0" xfId="156" applyNumberFormat="1" applyFont="1" applyFill="1" applyBorder="1" applyAlignment="1" applyProtection="1">
      <alignment horizontal="left" vertical="top" wrapText="1"/>
    </xf>
    <xf numFmtId="49" fontId="37" fillId="0" borderId="0" xfId="180" applyNumberFormat="1" applyFont="1" applyFill="1" applyBorder="1" applyAlignment="1" applyProtection="1">
      <alignment horizontal="center" vertical="top" shrinkToFit="1"/>
    </xf>
    <xf numFmtId="4" fontId="5" fillId="0" borderId="0" xfId="180" applyNumberFormat="1" applyFont="1" applyFill="1" applyBorder="1" applyAlignment="1" applyProtection="1">
      <alignment horizontal="right" vertical="top" shrinkToFit="1"/>
    </xf>
    <xf numFmtId="4" fontId="38" fillId="0" borderId="0" xfId="180" applyNumberFormat="1" applyFont="1" applyFill="1" applyBorder="1" applyAlignment="1" applyProtection="1">
      <alignment horizontal="right" vertical="top" shrinkToFit="1"/>
    </xf>
    <xf numFmtId="0" fontId="36" fillId="0" borderId="0" xfId="156" applyNumberFormat="1" applyFont="1" applyBorder="1" applyAlignment="1" applyProtection="1">
      <alignment vertical="top" wrapText="1"/>
    </xf>
    <xf numFmtId="4" fontId="41" fillId="0" borderId="0" xfId="180" applyNumberFormat="1" applyFont="1" applyFill="1" applyBorder="1" applyAlignment="1" applyProtection="1">
      <alignment horizontal="right" vertical="top" shrinkToFit="1"/>
    </xf>
    <xf numFmtId="49" fontId="4" fillId="0" borderId="0" xfId="180" applyNumberFormat="1" applyFont="1" applyFill="1" applyBorder="1" applyAlignment="1" applyProtection="1">
      <alignment horizontal="center" vertical="top" shrinkToFit="1"/>
    </xf>
    <xf numFmtId="0" fontId="36" fillId="0" borderId="0" xfId="156" applyNumberFormat="1" applyFont="1" applyBorder="1" applyAlignment="1" applyProtection="1">
      <alignment horizontal="left" vertical="top" wrapText="1"/>
    </xf>
    <xf numFmtId="0" fontId="6" fillId="0" borderId="0" xfId="156" applyNumberFormat="1" applyFont="1" applyFill="1" applyBorder="1" applyAlignment="1" applyProtection="1">
      <alignment horizontal="left" vertical="top" wrapText="1"/>
    </xf>
    <xf numFmtId="49" fontId="6" fillId="0" borderId="0" xfId="180" applyNumberFormat="1" applyFont="1" applyFill="1" applyBorder="1" applyAlignment="1" applyProtection="1">
      <alignment horizontal="center" vertical="top" shrinkToFit="1"/>
    </xf>
    <xf numFmtId="0" fontId="40" fillId="0" borderId="0" xfId="156" applyNumberFormat="1" applyFont="1" applyFill="1" applyBorder="1" applyAlignment="1" applyProtection="1">
      <alignment horizontal="left" vertical="top" wrapText="1"/>
    </xf>
    <xf numFmtId="49" fontId="40" fillId="0" borderId="0" xfId="180" applyNumberFormat="1" applyFont="1" applyFill="1" applyBorder="1" applyAlignment="1" applyProtection="1">
      <alignment horizontal="center" vertical="top" shrinkToFit="1"/>
    </xf>
    <xf numFmtId="0" fontId="35" fillId="0" borderId="0" xfId="156" applyNumberFormat="1" applyFont="1" applyBorder="1" applyAlignment="1" applyProtection="1">
      <alignment vertical="top" wrapText="1"/>
    </xf>
    <xf numFmtId="0" fontId="36" fillId="0" borderId="0" xfId="156" applyNumberFormat="1" applyFont="1" applyFill="1" applyBorder="1" applyAlignment="1" applyProtection="1">
      <alignment vertical="top" wrapText="1"/>
    </xf>
    <xf numFmtId="4" fontId="44" fillId="0" borderId="0" xfId="180" applyNumberFormat="1" applyFont="1" applyFill="1" applyBorder="1" applyAlignment="1" applyProtection="1">
      <alignment horizontal="right" vertical="top" shrinkToFit="1"/>
    </xf>
    <xf numFmtId="0" fontId="45" fillId="0" borderId="0" xfId="0" applyFont="1" applyFill="1" applyProtection="1">
      <protection locked="0"/>
    </xf>
    <xf numFmtId="0" fontId="35" fillId="0" borderId="0" xfId="156" applyNumberFormat="1" applyFont="1" applyBorder="1" applyAlignment="1" applyProtection="1">
      <alignment horizontal="left" vertical="top" wrapText="1"/>
    </xf>
    <xf numFmtId="4" fontId="37" fillId="0" borderId="0" xfId="180" applyNumberFormat="1" applyFont="1" applyFill="1" applyBorder="1" applyAlignment="1" applyProtection="1">
      <alignment horizontal="right" vertical="top" shrinkToFit="1"/>
    </xf>
    <xf numFmtId="1" fontId="36" fillId="0" borderId="0" xfId="180" applyNumberFormat="1" applyFont="1" applyFill="1" applyBorder="1" applyAlignment="1" applyProtection="1">
      <alignment horizontal="center" vertical="top" shrinkToFit="1"/>
    </xf>
    <xf numFmtId="4" fontId="36" fillId="0" borderId="0" xfId="205" applyNumberFormat="1" applyFont="1" applyFill="1" applyBorder="1" applyAlignment="1" applyProtection="1">
      <alignment horizontal="right" vertical="top" shrinkToFit="1"/>
    </xf>
    <xf numFmtId="4" fontId="37" fillId="0" borderId="0" xfId="205" applyNumberFormat="1" applyFont="1" applyFill="1" applyBorder="1" applyAlignment="1" applyProtection="1">
      <alignment horizontal="right" vertical="top" shrinkToFit="1"/>
    </xf>
    <xf numFmtId="49" fontId="5" fillId="0" borderId="0" xfId="180" applyNumberFormat="1" applyFont="1" applyFill="1" applyBorder="1" applyAlignment="1" applyProtection="1">
      <alignment horizontal="center" vertical="top" shrinkToFit="1"/>
    </xf>
    <xf numFmtId="4" fontId="5" fillId="0" borderId="0" xfId="205" applyNumberFormat="1" applyFont="1" applyFill="1" applyBorder="1" applyAlignment="1" applyProtection="1">
      <alignment horizontal="right" vertical="top" shrinkToFit="1"/>
    </xf>
    <xf numFmtId="4" fontId="38" fillId="0" borderId="0" xfId="205" applyNumberFormat="1" applyFont="1" applyFill="1" applyBorder="1" applyAlignment="1" applyProtection="1">
      <alignment horizontal="right" vertical="top" shrinkToFit="1"/>
    </xf>
    <xf numFmtId="0" fontId="6" fillId="0" borderId="0" xfId="156" applyNumberFormat="1" applyFont="1" applyBorder="1" applyAlignment="1" applyProtection="1">
      <alignment vertical="top" wrapText="1"/>
    </xf>
    <xf numFmtId="1" fontId="4" fillId="0" borderId="0" xfId="180" applyNumberFormat="1" applyFont="1" applyFill="1" applyBorder="1" applyAlignment="1" applyProtection="1">
      <alignment horizontal="center" vertical="top" shrinkToFit="1"/>
    </xf>
    <xf numFmtId="4" fontId="4" fillId="0" borderId="0" xfId="205" applyNumberFormat="1" applyFont="1" applyFill="1" applyBorder="1" applyAlignment="1" applyProtection="1">
      <alignment horizontal="right" vertical="top" shrinkToFit="1"/>
    </xf>
    <xf numFmtId="0" fontId="4" fillId="0" borderId="0" xfId="156" applyNumberFormat="1" applyFont="1" applyBorder="1" applyAlignment="1" applyProtection="1">
      <alignment vertical="top" wrapText="1"/>
    </xf>
    <xf numFmtId="4" fontId="40" fillId="0" borderId="0" xfId="77" applyNumberFormat="1" applyFont="1" applyFill="1" applyBorder="1" applyAlignment="1" applyProtection="1">
      <alignment horizontal="right"/>
    </xf>
    <xf numFmtId="1" fontId="35" fillId="27" borderId="0" xfId="180" applyNumberFormat="1" applyFont="1" applyFill="1" applyBorder="1" applyAlignment="1" applyProtection="1">
      <alignment horizontal="center" vertical="top" shrinkToFit="1"/>
    </xf>
    <xf numFmtId="1" fontId="36" fillId="27" borderId="0" xfId="180" applyNumberFormat="1" applyFont="1" applyFill="1" applyBorder="1" applyAlignment="1" applyProtection="1">
      <alignment horizontal="center" vertical="top" shrinkToFit="1"/>
    </xf>
    <xf numFmtId="49" fontId="35" fillId="27" borderId="0" xfId="180" applyNumberFormat="1" applyFont="1" applyFill="1" applyBorder="1" applyAlignment="1" applyProtection="1">
      <alignment horizontal="center" vertical="top" shrinkToFit="1"/>
    </xf>
    <xf numFmtId="4" fontId="35" fillId="27" borderId="0" xfId="180" applyNumberFormat="1" applyFont="1" applyFill="1" applyBorder="1" applyAlignment="1" applyProtection="1">
      <alignment horizontal="right" vertical="top" shrinkToFit="1"/>
    </xf>
    <xf numFmtId="49" fontId="36" fillId="27" borderId="0" xfId="180" applyNumberFormat="1" applyFont="1" applyFill="1" applyBorder="1" applyAlignment="1" applyProtection="1">
      <alignment horizontal="center" vertical="top" shrinkToFit="1"/>
    </xf>
    <xf numFmtId="1" fontId="36" fillId="27" borderId="0" xfId="180" applyNumberFormat="1" applyFont="1" applyFill="1" applyBorder="1" applyAlignment="1" applyProtection="1">
      <alignment horizontal="right" vertical="top" shrinkToFit="1"/>
    </xf>
    <xf numFmtId="4" fontId="39" fillId="27" borderId="0" xfId="180" applyNumberFormat="1" applyFont="1" applyFill="1" applyBorder="1" applyAlignment="1" applyProtection="1">
      <alignment horizontal="right" vertical="top" shrinkToFit="1"/>
    </xf>
    <xf numFmtId="4" fontId="6" fillId="27" borderId="0" xfId="180" applyNumberFormat="1" applyFont="1" applyFill="1" applyBorder="1" applyAlignment="1" applyProtection="1">
      <alignment horizontal="right" vertical="top" shrinkToFit="1"/>
    </xf>
    <xf numFmtId="4" fontId="4" fillId="27" borderId="0" xfId="205" applyNumberFormat="1" applyFont="1" applyFill="1" applyBorder="1" applyAlignment="1" applyProtection="1">
      <alignment horizontal="right" vertical="top" shrinkToFit="1"/>
    </xf>
    <xf numFmtId="4" fontId="4" fillId="27" borderId="0" xfId="180" applyNumberFormat="1" applyFont="1" applyFill="1" applyBorder="1" applyAlignment="1" applyProtection="1">
      <alignment horizontal="right" vertical="top" shrinkToFit="1"/>
    </xf>
    <xf numFmtId="4" fontId="38" fillId="27" borderId="0" xfId="180" applyNumberFormat="1" applyFont="1" applyFill="1" applyBorder="1" applyAlignment="1" applyProtection="1">
      <alignment horizontal="right" vertical="top" shrinkToFit="1"/>
    </xf>
    <xf numFmtId="0" fontId="45" fillId="27" borderId="0" xfId="0" applyFont="1" applyFill="1" applyProtection="1">
      <protection locked="0"/>
    </xf>
    <xf numFmtId="4" fontId="36" fillId="27" borderId="0" xfId="205" applyNumberFormat="1" applyFont="1" applyFill="1" applyBorder="1" applyAlignment="1" applyProtection="1">
      <alignment horizontal="right" vertical="top" shrinkToFit="1"/>
    </xf>
    <xf numFmtId="4" fontId="40" fillId="27" borderId="0" xfId="180" applyNumberFormat="1" applyFont="1" applyFill="1" applyBorder="1" applyAlignment="1" applyProtection="1">
      <alignment horizontal="right" vertical="top" shrinkToFit="1"/>
    </xf>
    <xf numFmtId="4" fontId="44" fillId="27" borderId="0" xfId="180" applyNumberFormat="1" applyFont="1" applyFill="1" applyBorder="1" applyAlignment="1" applyProtection="1">
      <alignment horizontal="right" vertical="top" shrinkToFit="1"/>
    </xf>
    <xf numFmtId="4" fontId="38" fillId="27" borderId="0" xfId="205" applyNumberFormat="1" applyFont="1" applyFill="1" applyBorder="1" applyAlignment="1" applyProtection="1">
      <alignment horizontal="right" vertical="top" shrinkToFit="1"/>
    </xf>
    <xf numFmtId="4" fontId="42" fillId="27" borderId="0" xfId="180" applyNumberFormat="1" applyFont="1" applyFill="1" applyBorder="1" applyAlignment="1" applyProtection="1">
      <alignment horizontal="right" vertical="top" shrinkToFit="1"/>
    </xf>
    <xf numFmtId="4" fontId="43" fillId="27" borderId="0" xfId="180" applyNumberFormat="1" applyFont="1" applyFill="1" applyBorder="1" applyAlignment="1" applyProtection="1">
      <alignment horizontal="right" vertical="top" shrinkToFit="1"/>
    </xf>
    <xf numFmtId="4" fontId="5" fillId="27" borderId="0" xfId="180" applyNumberFormat="1" applyFont="1" applyFill="1" applyBorder="1" applyAlignment="1" applyProtection="1">
      <alignment horizontal="right" vertical="top" shrinkToFit="1"/>
    </xf>
    <xf numFmtId="4" fontId="41" fillId="27" borderId="0" xfId="180" applyNumberFormat="1" applyFont="1" applyFill="1" applyBorder="1" applyAlignment="1" applyProtection="1">
      <alignment horizontal="right" vertical="top" shrinkToFit="1"/>
    </xf>
    <xf numFmtId="4" fontId="37" fillId="27" borderId="0" xfId="180" applyNumberFormat="1" applyFont="1" applyFill="1" applyBorder="1" applyAlignment="1" applyProtection="1">
      <alignment horizontal="right" vertical="top" shrinkToFit="1"/>
    </xf>
    <xf numFmtId="4" fontId="37" fillId="27" borderId="0" xfId="205" applyNumberFormat="1" applyFont="1" applyFill="1" applyBorder="1" applyAlignment="1" applyProtection="1">
      <alignment horizontal="right" vertical="top" shrinkToFit="1"/>
    </xf>
    <xf numFmtId="4" fontId="5" fillId="27" borderId="0" xfId="205" applyNumberFormat="1" applyFont="1" applyFill="1" applyBorder="1" applyAlignment="1" applyProtection="1">
      <alignment horizontal="right" vertical="top" shrinkToFit="1"/>
    </xf>
    <xf numFmtId="4" fontId="40" fillId="27" borderId="0" xfId="77" applyNumberFormat="1" applyFont="1" applyFill="1" applyBorder="1" applyAlignment="1" applyProtection="1">
      <alignment horizontal="right"/>
    </xf>
    <xf numFmtId="0" fontId="40" fillId="0" borderId="0" xfId="77" applyNumberFormat="1" applyFont="1" applyFill="1" applyBorder="1" applyAlignment="1" applyProtection="1">
      <alignment horizontal="left"/>
    </xf>
    <xf numFmtId="0" fontId="40" fillId="0" borderId="0" xfId="77" applyFont="1" applyFill="1" applyBorder="1" applyAlignment="1">
      <alignment horizontal="left"/>
    </xf>
    <xf numFmtId="164" fontId="4" fillId="27" borderId="0" xfId="0" applyNumberFormat="1" applyFont="1" applyFill="1" applyBorder="1" applyAlignment="1">
      <alignment horizontal="right"/>
    </xf>
    <xf numFmtId="3" fontId="8" fillId="27" borderId="0" xfId="0" applyNumberFormat="1" applyFont="1" applyFill="1" applyBorder="1" applyAlignment="1" applyProtection="1">
      <alignment horizontal="center" vertical="center" wrapText="1"/>
      <protection locked="0"/>
    </xf>
    <xf numFmtId="0" fontId="5" fillId="27" borderId="0" xfId="0" applyFont="1" applyFill="1" applyBorder="1" applyAlignment="1">
      <alignment horizontal="right" wrapText="1"/>
    </xf>
    <xf numFmtId="0" fontId="4" fillId="27" borderId="0" xfId="0" applyFont="1" applyFill="1" applyBorder="1" applyAlignment="1">
      <alignment horizontal="right"/>
    </xf>
  </cellXfs>
  <cellStyles count="398">
    <cellStyle name="20% - Акцент1 2" xfId="22" xr:uid="{AFCA5B5A-444B-47E1-B5B8-2D484C5F0084}"/>
    <cellStyle name="20% - Акцент2 2" xfId="23" xr:uid="{10E9CEE2-B89C-467D-8438-3D47B3A61FA4}"/>
    <cellStyle name="20% - Акцент3 2" xfId="24" xr:uid="{EDAD41B8-6F99-433D-80D9-6D99C6718B96}"/>
    <cellStyle name="20% - Акцент4 2" xfId="25" xr:uid="{F985292F-4425-4F96-9553-47BEA467FFC2}"/>
    <cellStyle name="40% - Акцент3 2" xfId="26" xr:uid="{7CFC55DD-C770-401F-B255-01417492BBD0}"/>
    <cellStyle name="60% - Акцент3 2" xfId="27" xr:uid="{26511E81-ABAF-42B6-B0EC-2C5DD64F0771}"/>
    <cellStyle name="60% - Акцент4 2" xfId="28" xr:uid="{77438017-88A0-4246-8BF7-ABE365991640}"/>
    <cellStyle name="60% - Акцент6 2" xfId="29" xr:uid="{8855C010-F48D-4F73-B6CE-F21A3FB82A9D}"/>
    <cellStyle name="br" xfId="30" xr:uid="{C23CE7E3-6A8A-4D2D-9819-B71D2C00F329}"/>
    <cellStyle name="br 2" xfId="31" xr:uid="{05E16CF8-D476-48E0-A1E8-0F24C2AFD034}"/>
    <cellStyle name="br 3" xfId="32" xr:uid="{9217D0F2-4FBD-47CA-9688-917092CD8E76}"/>
    <cellStyle name="col" xfId="33" xr:uid="{528EF4D3-193E-49EA-A5F3-259D9E3DC8C8}"/>
    <cellStyle name="col 2" xfId="34" xr:uid="{7E00CB89-6B0E-4B3D-B407-6F46945F551F}"/>
    <cellStyle name="col 3" xfId="35" xr:uid="{165F5880-21D4-4370-9DF4-D12956FFBAD5}"/>
    <cellStyle name="style0" xfId="36" xr:uid="{057ACB00-7411-4171-B51D-C20E7E096CEF}"/>
    <cellStyle name="style0 2" xfId="37" xr:uid="{D2E693D9-4AEA-47C6-A355-9FB59B0DF5C3}"/>
    <cellStyle name="style0 3" xfId="38" xr:uid="{B9462D60-AB8B-4BE0-872A-A65C5A69932D}"/>
    <cellStyle name="style0 4" xfId="39" xr:uid="{F81A6925-7A53-4444-935D-CFD8F970D27D}"/>
    <cellStyle name="td" xfId="40" xr:uid="{A97B6FE0-1DBC-42FE-99CE-C25E1B0F6BC8}"/>
    <cellStyle name="td 2" xfId="41" xr:uid="{A890FC6B-2252-4CDE-8229-0428A8DE5A75}"/>
    <cellStyle name="td 3" xfId="42" xr:uid="{31A8B2AC-F872-4463-AC17-7FC7ED42317D}"/>
    <cellStyle name="td 4" xfId="43" xr:uid="{4E0EC097-5416-447D-B1D2-E24B0AFF381A}"/>
    <cellStyle name="tr" xfId="44" xr:uid="{D632CEC6-9732-4FB0-B33F-E102C7DF533F}"/>
    <cellStyle name="tr 2" xfId="45" xr:uid="{B9EFABA4-0AF2-4D08-86C9-4B902C9AF05B}"/>
    <cellStyle name="tr 3" xfId="46" xr:uid="{5F9F26B4-EDF7-4245-B86E-C7E1E8FE6AFE}"/>
    <cellStyle name="xl21" xfId="47" xr:uid="{3A122B38-C818-404D-9EAD-8A133515DBC2}"/>
    <cellStyle name="xl21 2" xfId="48" xr:uid="{5BCAF0AF-0FEC-4FEB-AD42-8C20D590F0E9}"/>
    <cellStyle name="xl21 3" xfId="49" xr:uid="{73082FB8-295A-4554-A268-EAFF71C430C9}"/>
    <cellStyle name="xl21 4" xfId="50" xr:uid="{2E7D42EB-A141-4738-818F-1C6C45092FC5}"/>
    <cellStyle name="xl22" xfId="51" xr:uid="{C422CCF4-D7BE-4CD1-B739-8594F81B9D5B}"/>
    <cellStyle name="xl22 2" xfId="52" xr:uid="{2457072C-8B70-4F76-BFBF-5AE95CF5C5B7}"/>
    <cellStyle name="xl22 3" xfId="53" xr:uid="{68318A52-73A2-40DA-B1D1-ED58D23D6AE9}"/>
    <cellStyle name="xl22 4" xfId="54" xr:uid="{F4A2D3A9-A263-4B81-B4B8-8FEC3D4922F3}"/>
    <cellStyle name="xl22 5" xfId="55" xr:uid="{8127FF96-FCA4-4D56-B4F5-EC1B46E6DC2D}"/>
    <cellStyle name="xl22 6" xfId="56" xr:uid="{C3B77B97-E756-4023-9560-A6EFAE425BDD}"/>
    <cellStyle name="xl22 7" xfId="57" xr:uid="{F746D243-D4DD-41C8-804E-299EC7C983DE}"/>
    <cellStyle name="xl23" xfId="58" xr:uid="{B9C684D2-4CFA-4A3A-810B-15FE7DD2C022}"/>
    <cellStyle name="xl23 2" xfId="59" xr:uid="{66228999-9549-4403-8A6C-8E82E8B21D29}"/>
    <cellStyle name="xl23 3" xfId="60" xr:uid="{B02A1050-9F48-49CC-A188-B1D6C55ED8C3}"/>
    <cellStyle name="xl23 4" xfId="61" xr:uid="{5ECBA429-26C0-4B40-A500-ECE518E09C47}"/>
    <cellStyle name="xl23 5" xfId="62" xr:uid="{8B38D04B-379B-4A6C-9F50-9B5A8B5F7859}"/>
    <cellStyle name="xl23 6" xfId="63" xr:uid="{DC9A6881-8142-4F88-961B-EF4A77E5B5A8}"/>
    <cellStyle name="xl23 7" xfId="64" xr:uid="{BA2FA813-E229-4310-9128-FC285258AA2E}"/>
    <cellStyle name="xl24" xfId="65" xr:uid="{E690AF82-E8E1-422D-B1F5-888965265B7B}"/>
    <cellStyle name="xl24 2" xfId="66" xr:uid="{01BC4D9F-D2B1-427F-A046-3DC0162CD99C}"/>
    <cellStyle name="xl24 2 2" xfId="67" xr:uid="{72F4196C-64A5-44A2-B0BB-CD922F1545DE}"/>
    <cellStyle name="xl24 2 3" xfId="68" xr:uid="{AA0602EA-FCEA-4103-9183-ADA9288E79FA}"/>
    <cellStyle name="xl24 2 4" xfId="69" xr:uid="{4DDAD67C-942D-448B-9F9B-5C7966329359}"/>
    <cellStyle name="xl24 3" xfId="70" xr:uid="{4DD99751-9C55-4349-B824-A70B656AD436}"/>
    <cellStyle name="xl24 4" xfId="71" xr:uid="{AF993601-A36B-4722-8926-25853D70AE60}"/>
    <cellStyle name="xl24 5" xfId="72" xr:uid="{4467C7C2-02EF-4379-A885-369C843B0D40}"/>
    <cellStyle name="xl24 6" xfId="73" xr:uid="{EF242AFA-5DD0-42D2-87A9-9F433034C6E8}"/>
    <cellStyle name="xl24 7" xfId="74" xr:uid="{7E86B91E-7475-4A6E-AE2A-A2A38EFE3220}"/>
    <cellStyle name="xl24 8" xfId="75" xr:uid="{90C73D05-990A-40CC-B962-E31706567B6C}"/>
    <cellStyle name="xl24 9" xfId="76" xr:uid="{DCE20E49-7FFE-4874-B611-098EECC6CB83}"/>
    <cellStyle name="xl25" xfId="77" xr:uid="{5B0C749C-8240-4137-B16A-4F1D5BC419C0}"/>
    <cellStyle name="xl25 2" xfId="78" xr:uid="{BAF63B30-C202-4B04-96FE-0DF02AD45711}"/>
    <cellStyle name="xl25 2 2" xfId="79" xr:uid="{B52A0CE1-D29C-48EC-91B6-3979CCEAF5E9}"/>
    <cellStyle name="xl25 2 3" xfId="80" xr:uid="{8E50B703-E042-4A4C-8EB3-163BE9B60CCE}"/>
    <cellStyle name="xl25 2 4" xfId="81" xr:uid="{A46D90E6-AA88-420D-8174-D9CA96AF2215}"/>
    <cellStyle name="xl25 3" xfId="82" xr:uid="{4E2F06E1-B20F-4F58-BF55-A69EEE0B9FC7}"/>
    <cellStyle name="xl25 4" xfId="83" xr:uid="{83A67163-FA9E-4A9D-A492-ABADA67FB63D}"/>
    <cellStyle name="xl25 5" xfId="84" xr:uid="{F0CAA698-5876-463B-B88D-B74BF334F472}"/>
    <cellStyle name="xl25 6" xfId="85" xr:uid="{39515656-F2BD-4F98-9670-E16CA530A4D5}"/>
    <cellStyle name="xl25 7" xfId="86" xr:uid="{82B1FAC2-74D3-4AF2-BBD5-0B8C334E70EE}"/>
    <cellStyle name="xl25 8" xfId="87" xr:uid="{3F1FC341-A54D-48F4-AD9B-B225CF18AAD7}"/>
    <cellStyle name="xl25 9" xfId="88" xr:uid="{8ABA7D16-4373-4E3D-AAEB-CC84E0CD2FF3}"/>
    <cellStyle name="xl26" xfId="89" xr:uid="{457D976A-81F9-4ECD-AAFE-EFA54AD8A232}"/>
    <cellStyle name="xl26 2" xfId="90" xr:uid="{E0C9B188-46AD-4ECD-B743-79A93728F673}"/>
    <cellStyle name="xl26 2 2" xfId="91" xr:uid="{A47BA0F5-9B28-42C5-ADF0-008C3E37C87C}"/>
    <cellStyle name="xl26 2 3" xfId="92" xr:uid="{F01AE46A-49B6-47DE-913C-8C9E0C213C5E}"/>
    <cellStyle name="xl26 2 4" xfId="93" xr:uid="{74E67D16-E23D-4A3B-9544-D1E87802D9E7}"/>
    <cellStyle name="xl26 3" xfId="94" xr:uid="{94EF1E70-EDBC-4DD6-9E2C-29917B667CA3}"/>
    <cellStyle name="xl26 4" xfId="95" xr:uid="{9E312248-9AD3-4ABE-869F-AF8F249E66C0}"/>
    <cellStyle name="xl26 5" xfId="96" xr:uid="{6AB63BC8-DD82-4DD3-9F0E-C63A60D329FD}"/>
    <cellStyle name="xl26 6" xfId="97" xr:uid="{291C36E7-1344-4E93-A443-8C5B98249137}"/>
    <cellStyle name="xl26 7" xfId="98" xr:uid="{2D0A5009-B4FB-4BAC-933A-8E76A03C4B7A}"/>
    <cellStyle name="xl26 8" xfId="99" xr:uid="{3A06E523-17B0-4A0D-95AE-AEBA086DB217}"/>
    <cellStyle name="xl26 9" xfId="100" xr:uid="{6CE46A2F-02EF-4FA7-B5CD-F2BE40BF85EF}"/>
    <cellStyle name="xl27" xfId="101" xr:uid="{250E963A-F18C-48DE-81BF-96DC53C3A0B2}"/>
    <cellStyle name="xl27 2" xfId="102" xr:uid="{CE07A5B4-7303-4F9D-8533-CB5E82910D49}"/>
    <cellStyle name="xl27 2 2" xfId="103" xr:uid="{BE3E14DB-49C4-4DD5-9896-BB17B97246BD}"/>
    <cellStyle name="xl27 2 3" xfId="104" xr:uid="{70A1858A-C561-4F77-A7A1-C3A3C9CF50F9}"/>
    <cellStyle name="xl27 2 4" xfId="105" xr:uid="{FB463238-4030-4E3C-99AC-272AB6E1AC0C}"/>
    <cellStyle name="xl27 3" xfId="106" xr:uid="{A4FA8ED3-B549-417F-8733-6161C6F0C3DA}"/>
    <cellStyle name="xl27 4" xfId="107" xr:uid="{CF837EED-5A92-4DA6-95AE-606F3ABD8012}"/>
    <cellStyle name="xl27 5" xfId="108" xr:uid="{793C8473-9C70-4D9B-BF5F-9C7E65036AA6}"/>
    <cellStyle name="xl27 6" xfId="109" xr:uid="{A29AF163-5A53-4D15-9F6E-7F385F0E05E9}"/>
    <cellStyle name="xl27 7" xfId="110" xr:uid="{33C2349C-E30B-4EAB-A197-1D1BD692EAE2}"/>
    <cellStyle name="xl28" xfId="111" xr:uid="{EA4079C6-49FD-42DD-8F83-EFD791480677}"/>
    <cellStyle name="xl28 2" xfId="112" xr:uid="{3D5F3D4B-F0E5-4D69-89DB-77B0BE958EE5}"/>
    <cellStyle name="xl28 2 2" xfId="113" xr:uid="{F5773455-5FE9-4E8B-A5A8-8A380FCAE887}"/>
    <cellStyle name="xl28 2 3" xfId="114" xr:uid="{CE5F0F9B-E45A-4B63-AFE9-F4F87D4C5356}"/>
    <cellStyle name="xl28 2 4" xfId="115" xr:uid="{7792597F-126F-4CFF-A625-4A66D4F93178}"/>
    <cellStyle name="xl28 3" xfId="116" xr:uid="{3E63991C-379E-44E1-A85E-8B783830138D}"/>
    <cellStyle name="xl28 4" xfId="117" xr:uid="{3A1ABC21-D59D-40D4-A843-5A59301EAF91}"/>
    <cellStyle name="xl28 5" xfId="118" xr:uid="{FED198EE-2421-43BB-B0AA-80FD75415843}"/>
    <cellStyle name="xl28 6" xfId="119" xr:uid="{0E0E6852-AD48-46BD-BEC8-5218F90AA047}"/>
    <cellStyle name="xl29" xfId="120" xr:uid="{1463C8ED-E4BC-49CB-B144-B3DC1E052C6F}"/>
    <cellStyle name="xl29 2" xfId="121" xr:uid="{164C7F21-2AF2-436E-9364-A00BFEBA52C7}"/>
    <cellStyle name="xl29 2 2" xfId="122" xr:uid="{E830D483-2CB6-47DD-9BD9-8F9ABC7340D3}"/>
    <cellStyle name="xl29 2 3" xfId="123" xr:uid="{EC0DD9CE-C7D4-4488-AB65-6A874EE91E16}"/>
    <cellStyle name="xl29 2 4" xfId="124" xr:uid="{CD798C6E-19A9-4155-9B30-9EB764BC6E0B}"/>
    <cellStyle name="xl29 3" xfId="125" xr:uid="{87A8F453-05D1-4128-B02D-D7287807A3CC}"/>
    <cellStyle name="xl29 4" xfId="126" xr:uid="{D2D37494-93C7-48B9-9B93-13F66A13A362}"/>
    <cellStyle name="xl29 5" xfId="127" xr:uid="{63B80E03-AE3D-48AB-AEF8-ABEB8E498A94}"/>
    <cellStyle name="xl29 6" xfId="128" xr:uid="{270E2170-0B93-45AC-8E48-2E223D263067}"/>
    <cellStyle name="xl29 7" xfId="129" xr:uid="{8C7A548D-3511-48BC-B9BB-FF7ED768CE82}"/>
    <cellStyle name="xl29 8" xfId="130" xr:uid="{648F2223-EC0A-4627-8FE7-F64A80B5FE19}"/>
    <cellStyle name="xl29 9" xfId="131" xr:uid="{409BDA09-D2D9-481E-B977-1212CA73D7AE}"/>
    <cellStyle name="xl30" xfId="132" xr:uid="{FF75DE1A-9A15-4C2C-ABCB-D078870CFDB9}"/>
    <cellStyle name="xl30 2" xfId="133" xr:uid="{F2B7A2EB-495B-435D-8140-F08ED1E3A087}"/>
    <cellStyle name="xl30 2 2" xfId="134" xr:uid="{47E8A19D-AE47-4300-A2BE-86277B6B7C41}"/>
    <cellStyle name="xl30 2 3" xfId="135" xr:uid="{6B4C07A6-A3D2-445B-BB0A-A636544286C3}"/>
    <cellStyle name="xl30 2 4" xfId="136" xr:uid="{5A7A8827-33FB-4C52-A43A-06749C13E45A}"/>
    <cellStyle name="xl30 3" xfId="137" xr:uid="{26F3DA01-39BA-4ABA-8B14-162290D04074}"/>
    <cellStyle name="xl30 4" xfId="138" xr:uid="{71083BC0-FEB4-4CBD-A364-BDD8CABCC7C6}"/>
    <cellStyle name="xl30 5" xfId="139" xr:uid="{ED680CD0-A676-4D14-A138-DC8D43257FB9}"/>
    <cellStyle name="xl30 6" xfId="140" xr:uid="{63F7D117-0592-4965-96A0-FD09A854831C}"/>
    <cellStyle name="xl30 7" xfId="141" xr:uid="{C390EA2E-59AF-4CF0-9ED1-FE19970D7E3A}"/>
    <cellStyle name="xl30 8" xfId="142" xr:uid="{2874180D-84C2-4E88-B7AD-75655AA2CABA}"/>
    <cellStyle name="xl30 9" xfId="143" xr:uid="{A5DD14A7-2918-45E8-87A8-A3B201132CCC}"/>
    <cellStyle name="xl31" xfId="144" xr:uid="{50CDE533-3250-4BA0-B363-186CA4D34CE4}"/>
    <cellStyle name="xl31 2" xfId="145" xr:uid="{1BFB0700-D206-4016-BDDE-6394DC0150C6}"/>
    <cellStyle name="xl31 2 2" xfId="146" xr:uid="{036DFF4E-2135-4073-9211-B56F52A62BD9}"/>
    <cellStyle name="xl31 2 3" xfId="147" xr:uid="{C38F0C6A-EE80-46B7-8081-4D75F2E3AE4C}"/>
    <cellStyle name="xl31 2 4" xfId="148" xr:uid="{C06AF370-F1B7-4043-984B-DB418E922137}"/>
    <cellStyle name="xl31 3" xfId="149" xr:uid="{BB6C0CC8-6365-4DBB-ADA4-53140DAB24F7}"/>
    <cellStyle name="xl31 4" xfId="150" xr:uid="{A5719988-F3EB-44A0-827C-28B113355DB2}"/>
    <cellStyle name="xl31 5" xfId="151" xr:uid="{2E35BCC8-2985-42C0-9000-07D41CD84EC1}"/>
    <cellStyle name="xl31 6" xfId="152" xr:uid="{4A0A1E9C-0725-479A-AD61-22C44D9D948E}"/>
    <cellStyle name="xl31 7" xfId="153" xr:uid="{D4377865-48CA-4149-ADD0-9006E8B8F5F4}"/>
    <cellStyle name="xl31 8" xfId="154" xr:uid="{ECA9C622-6567-486C-8C71-8D548F7345EA}"/>
    <cellStyle name="xl31 9" xfId="155" xr:uid="{F90A2283-B65B-43B6-BB89-FDDA34C91B48}"/>
    <cellStyle name="xl32" xfId="156" xr:uid="{E8F26A5A-1BC0-4471-8701-BEC789913940}"/>
    <cellStyle name="xl32 2" xfId="157" xr:uid="{7C002554-6A13-463C-9F3B-C83F31BEACAA}"/>
    <cellStyle name="xl32 2 2" xfId="158" xr:uid="{E245FB39-29E8-485C-A63A-9D97AF36E163}"/>
    <cellStyle name="xl32 2 3" xfId="159" xr:uid="{62DD7B7E-EE35-4F2C-9CBD-E910867F1FBB}"/>
    <cellStyle name="xl32 2 4" xfId="160" xr:uid="{DD630ECA-20DA-4B00-86B3-B0FE5847BEC2}"/>
    <cellStyle name="xl32 3" xfId="161" xr:uid="{02EC485F-63B0-420B-BBEC-6CCF75BABC1C}"/>
    <cellStyle name="xl32 4" xfId="162" xr:uid="{30CE7189-0C94-4955-8DF1-AE5BDDB9C47C}"/>
    <cellStyle name="xl32 5" xfId="163" xr:uid="{D063519E-7037-4BB6-AC8D-ED7AAD330543}"/>
    <cellStyle name="xl32 6" xfId="164" xr:uid="{DBD1C40C-7448-4DF6-9B7A-4DFD32B6F28D}"/>
    <cellStyle name="xl32 7" xfId="165" xr:uid="{809FAEAF-1D4B-4C51-B684-B02675558F3E}"/>
    <cellStyle name="xl32 8" xfId="166" xr:uid="{5DCC003B-40C6-4489-9D39-CCE1FCD968B4}"/>
    <cellStyle name="xl32 9" xfId="167" xr:uid="{0D34F58A-5313-4B99-B0D1-3610D6E400DB}"/>
    <cellStyle name="xl33" xfId="168" xr:uid="{555AD1CA-7906-4787-A250-2618ACE3E106}"/>
    <cellStyle name="xl33 2" xfId="169" xr:uid="{F5652A8E-7C90-4CD0-8653-3BBBCB0181B4}"/>
    <cellStyle name="xl33 2 2" xfId="170" xr:uid="{564D289E-01D6-4508-A7A8-B80F4C2E812F}"/>
    <cellStyle name="xl33 2 3" xfId="171" xr:uid="{76CB5508-3D19-4225-855F-9B526D9B604E}"/>
    <cellStyle name="xl33 2 4" xfId="172" xr:uid="{C8566559-02C3-4BDC-BE7E-F5CEA93B26F3}"/>
    <cellStyle name="xl33 3" xfId="173" xr:uid="{64458F81-1B53-4474-B24D-C079A033BC6E}"/>
    <cellStyle name="xl33 4" xfId="174" xr:uid="{D413E4DD-F13F-438D-8370-CCF183A34C0B}"/>
    <cellStyle name="xl33 5" xfId="175" xr:uid="{484C1849-2A44-4264-A543-DA53789FACCF}"/>
    <cellStyle name="xl33 6" xfId="176" xr:uid="{79CD5DFD-C285-47AD-BACF-F0FBE6D99FDA}"/>
    <cellStyle name="xl33 7" xfId="177" xr:uid="{221AC06D-6B9F-46E1-A590-18C17670F90E}"/>
    <cellStyle name="xl33 8" xfId="178" xr:uid="{41BFB9FC-BC7F-4AC9-8382-01034B5D660B}"/>
    <cellStyle name="xl33 9" xfId="179" xr:uid="{93B74C39-CD4C-4FB1-8B9F-879581268573}"/>
    <cellStyle name="xl34" xfId="180" xr:uid="{4A219BB0-CC9D-4D0D-8869-75628253C813}"/>
    <cellStyle name="xl34 2" xfId="181" xr:uid="{EEDBF1CB-7353-466B-82A3-AC2F3CDBF001}"/>
    <cellStyle name="xl34 2 2" xfId="182" xr:uid="{3B55EEE3-C2A7-4473-A820-9757594D7FD3}"/>
    <cellStyle name="xl34 2 3" xfId="183" xr:uid="{6E22F579-9ACE-4FF7-99D3-A02A743B2874}"/>
    <cellStyle name="xl34 2 4" xfId="184" xr:uid="{5C0F14D2-D883-42BE-BB8B-21693242D789}"/>
    <cellStyle name="xl34 3" xfId="185" xr:uid="{9D4CA1B8-57BA-4B41-BA6B-E82E986434D1}"/>
    <cellStyle name="xl34 4" xfId="186" xr:uid="{CEFB395B-24BD-4C03-AFF9-69D47016CEDF}"/>
    <cellStyle name="xl34 5" xfId="187" xr:uid="{B593FD2F-89C1-441D-92BA-62B1C5B5BA9E}"/>
    <cellStyle name="xl34 6" xfId="188" xr:uid="{4F6072D1-A0CC-4F90-A0A0-CEEA9EB1C1AE}"/>
    <cellStyle name="xl34 7" xfId="189" xr:uid="{0D22B5E3-BF52-45BD-8CC5-62BEBCF9115E}"/>
    <cellStyle name="xl34 8" xfId="190" xr:uid="{B2A3BADC-3591-4903-BF11-28D61553879A}"/>
    <cellStyle name="xl34 9" xfId="191" xr:uid="{63278442-3648-4F46-86F4-BF5E569FD96F}"/>
    <cellStyle name="xl35" xfId="192" xr:uid="{323DD63B-35F8-43C2-9315-49D817E5B618}"/>
    <cellStyle name="xl35 2" xfId="193" xr:uid="{EC329A0F-AFA6-4BD6-919B-A5A6BF80F505}"/>
    <cellStyle name="xl35 2 2" xfId="194" xr:uid="{E40DD229-4F7C-482A-925F-720F36F4372F}"/>
    <cellStyle name="xl35 2 3" xfId="195" xr:uid="{86D46DC9-6263-4860-9165-A9C4D0F0EA44}"/>
    <cellStyle name="xl35 2 4" xfId="196" xr:uid="{78DCF7E9-1015-4B72-B316-C87F0B136C09}"/>
    <cellStyle name="xl35 3" xfId="197" xr:uid="{904948EA-650C-47C4-806D-32A37DF16C7D}"/>
    <cellStyle name="xl35 4" xfId="198" xr:uid="{822FE958-E770-4934-A0AE-518980CDBC58}"/>
    <cellStyle name="xl35 5" xfId="199" xr:uid="{8B69BAFF-EB5A-42E1-944E-8EB48BCEDE70}"/>
    <cellStyle name="xl35 6" xfId="200" xr:uid="{B81B365B-DAE3-47DA-BC70-6EB4D8D15628}"/>
    <cellStyle name="xl35 7" xfId="201" xr:uid="{3F7A8A8C-8EA8-47A4-B200-51F24361FF33}"/>
    <cellStyle name="xl35 8" xfId="202" xr:uid="{501284A9-DD4D-4B65-B7D1-9BBFF89B7207}"/>
    <cellStyle name="xl35 9" xfId="203" xr:uid="{CF1B0CAF-87F2-4AB3-993B-685C20740AEF}"/>
    <cellStyle name="xl36" xfId="204" xr:uid="{B46394E2-38BA-4767-B46D-E6DF170EDCC0}"/>
    <cellStyle name="xl36 2" xfId="205" xr:uid="{141433C5-D496-4C68-9D46-29A94506BAF6}"/>
    <cellStyle name="xl36 2 2" xfId="206" xr:uid="{7700584E-3C62-4D85-B737-3B8CDA6BB562}"/>
    <cellStyle name="xl36 2 3" xfId="207" xr:uid="{4EAA7A8F-9159-4275-96B8-8D36BD1276EB}"/>
    <cellStyle name="xl36 2 4" xfId="208" xr:uid="{09346E24-BD71-41B4-815D-0029B7E0DB08}"/>
    <cellStyle name="xl36 3" xfId="209" xr:uid="{23CFC98B-AE2C-4D12-AED4-A12927E95FF8}"/>
    <cellStyle name="xl36 4" xfId="210" xr:uid="{516DD35F-E795-4997-A15A-FAF7FC3A016F}"/>
    <cellStyle name="xl36 5" xfId="211" xr:uid="{AC86C111-0173-4323-A144-4831471D2DDB}"/>
    <cellStyle name="xl36 6" xfId="212" xr:uid="{6D0653FC-2F5D-4A7F-AF04-5F90910162F3}"/>
    <cellStyle name="xl36 7" xfId="213" xr:uid="{E751CD18-68EE-427D-8C87-E9068E8FBE9C}"/>
    <cellStyle name="xl36 8" xfId="214" xr:uid="{600C820F-C896-4311-A0CF-8E7BD4A85944}"/>
    <cellStyle name="xl36 9" xfId="215" xr:uid="{55398F7D-6D18-4227-B586-C3F4356E3C37}"/>
    <cellStyle name="xl37" xfId="216" xr:uid="{A30BB776-B3F8-4880-A271-02843C89FB9D}"/>
    <cellStyle name="xl37 2" xfId="217" xr:uid="{3B5E1E00-5A74-4D50-8F41-E2D786E982BA}"/>
    <cellStyle name="xl37 2 2" xfId="218" xr:uid="{87F6C9F4-4524-428F-BA15-E308FE4869E7}"/>
    <cellStyle name="xl37 2 3" xfId="219" xr:uid="{20B3071A-9565-470F-B702-93BB2F302211}"/>
    <cellStyle name="xl37 2 4" xfId="220" xr:uid="{DF84BE1F-24C8-4E4A-8EE6-AFAA6B173143}"/>
    <cellStyle name="xl37 3" xfId="221" xr:uid="{50D16ADD-5C24-4ADB-AF73-04B32A575EFA}"/>
    <cellStyle name="xl37 4" xfId="222" xr:uid="{66E4B8C6-5961-4F22-AA31-C78463E24522}"/>
    <cellStyle name="xl37 5" xfId="223" xr:uid="{DF968A9B-824A-4E81-B37C-D8037EF58CDA}"/>
    <cellStyle name="xl37 6" xfId="224" xr:uid="{7BF8CF20-EB7B-452E-81C0-2222DF932FF2}"/>
    <cellStyle name="xl37 7" xfId="225" xr:uid="{525D5E87-E486-4889-8357-546BDDEF1646}"/>
    <cellStyle name="xl37 8" xfId="226" xr:uid="{A6CD2B29-0B45-44BA-91D6-265EBBE357FB}"/>
    <cellStyle name="xl37 9" xfId="227" xr:uid="{A7206BB6-FD62-4F22-ABA5-82756C2E3F91}"/>
    <cellStyle name="xl38" xfId="228" xr:uid="{48EA56A8-7CE3-4227-9A13-6983A3B67571}"/>
    <cellStyle name="xl38 2" xfId="229" xr:uid="{97EBD9C9-741A-4F5F-858F-471E24DDDE64}"/>
    <cellStyle name="xl38 2 2" xfId="230" xr:uid="{473DA6B4-C8F3-4E99-A5FD-25FC9470B621}"/>
    <cellStyle name="xl38 2 3" xfId="231" xr:uid="{6752A4C2-1E09-459B-9C7F-F1E4F91CEBAC}"/>
    <cellStyle name="xl38 2 4" xfId="232" xr:uid="{4D4A12CF-87B3-43B6-8CF5-7F1861D5CF15}"/>
    <cellStyle name="xl38 3" xfId="233" xr:uid="{C4C59A7D-46C0-4AC9-B678-8BCA1A2B42BD}"/>
    <cellStyle name="xl38 4" xfId="234" xr:uid="{CE0E2B3F-8490-40B9-9E58-0FFC20F5E228}"/>
    <cellStyle name="xl38 5" xfId="235" xr:uid="{4855F3C0-8064-444E-9F60-E10AB7D2F453}"/>
    <cellStyle name="xl38 6" xfId="236" xr:uid="{1DF1D213-1971-47D3-9AB0-EBED678DB00B}"/>
    <cellStyle name="xl38 7" xfId="237" xr:uid="{2334205C-4976-40FE-9C37-0878C25DDB80}"/>
    <cellStyle name="xl38 8" xfId="238" xr:uid="{18F4324D-336B-4698-B3D5-BBCCA53B0483}"/>
    <cellStyle name="xl38 9" xfId="239" xr:uid="{511F1B5F-0980-49D6-B17B-F015EABDF4B8}"/>
    <cellStyle name="xl39" xfId="240" xr:uid="{56137AD0-44EC-4282-8FCB-71F40AFA54D7}"/>
    <cellStyle name="xl39 2" xfId="241" xr:uid="{19E1E26C-4263-4939-8DA0-CAC0FAA1B277}"/>
    <cellStyle name="xl39 2 2" xfId="242" xr:uid="{59653971-C13F-440D-A089-2303047E1366}"/>
    <cellStyle name="xl39 2 3" xfId="243" xr:uid="{43D9B602-42DF-4F55-B573-732CC8E9C700}"/>
    <cellStyle name="xl39 2 4" xfId="244" xr:uid="{045C9943-CDE3-4112-A093-F396D34DA4E7}"/>
    <cellStyle name="xl39 3" xfId="245" xr:uid="{BB4FE5B2-6FB3-4E03-9384-9829CA884669}"/>
    <cellStyle name="xl39 4" xfId="246" xr:uid="{8ECA2B2F-1DCF-47F9-8E6E-B2FF5EC8DC20}"/>
    <cellStyle name="xl39 5" xfId="247" xr:uid="{8AD1A94D-7FDF-4DCC-BD8B-1313D59E4B10}"/>
    <cellStyle name="xl39 6" xfId="248" xr:uid="{F2301A45-DBD9-4AC4-A3B6-2CF33644B91E}"/>
    <cellStyle name="xl39 7" xfId="249" xr:uid="{696F5A9E-25DF-41D1-8BC2-389919F9D5D7}"/>
    <cellStyle name="xl39 8" xfId="250" xr:uid="{D44B2C06-E43E-4B18-866D-898A03A888C8}"/>
    <cellStyle name="xl39 9" xfId="251" xr:uid="{7F022D3C-A5C8-4CF6-AEAB-A2F15EBA805F}"/>
    <cellStyle name="xl40" xfId="252" xr:uid="{06F803FF-8559-435D-B95F-03667E01D909}"/>
    <cellStyle name="xl40 2" xfId="253" xr:uid="{ABA7233D-CBA9-4D1F-B17B-0D05224EEB13}"/>
    <cellStyle name="xl40 2 2" xfId="254" xr:uid="{4825526E-EF04-4E61-BD84-28E33E036B8B}"/>
    <cellStyle name="xl40 2 3" xfId="255" xr:uid="{7FA00EC1-44ED-49F8-B398-846D07CD13C3}"/>
    <cellStyle name="xl40 2 4" xfId="256" xr:uid="{937E1313-7663-4491-852F-6B4273FDB1DC}"/>
    <cellStyle name="xl40 3" xfId="257" xr:uid="{F533448D-8571-4373-A491-0AAC75C6AF9F}"/>
    <cellStyle name="xl40 4" xfId="258" xr:uid="{76D5CE45-3433-4228-844D-FAC2FCE3980B}"/>
    <cellStyle name="xl40 5" xfId="259" xr:uid="{A6CBED8D-1A89-479C-86C2-2CC278EEB726}"/>
    <cellStyle name="xl40 6" xfId="260" xr:uid="{C7FFEE63-51EB-4295-A447-1A2D8CEBE371}"/>
    <cellStyle name="xl40 7" xfId="261" xr:uid="{6BB976A1-CCD5-4039-8DEA-6F6340345D39}"/>
    <cellStyle name="xl41" xfId="262" xr:uid="{BAC643B6-351C-4FA0-85B4-8FBA8A564949}"/>
    <cellStyle name="xl41 2" xfId="263" xr:uid="{7CB43F05-9F4E-45E3-B8BA-5AC2F8A16A91}"/>
    <cellStyle name="xl41 2 2" xfId="264" xr:uid="{67514BFA-2A9E-49B0-A8D2-A2938F432C6F}"/>
    <cellStyle name="xl41 2 3" xfId="265" xr:uid="{3E1C8BC2-786B-407D-9CA9-3315A227C4CF}"/>
    <cellStyle name="xl41 2 4" xfId="266" xr:uid="{E3FF80B5-8367-40A0-B7CA-9D3F982F5DBB}"/>
    <cellStyle name="xl41 3" xfId="267" xr:uid="{BFA1DAC0-148F-4F95-A165-4698F7739FA7}"/>
    <cellStyle name="xl41 4" xfId="268" xr:uid="{E0630D47-28F4-43ED-A6DE-3E2D2A94E046}"/>
    <cellStyle name="xl41 5" xfId="269" xr:uid="{0B4B2CE8-C669-40FA-A732-5EDB06BF9614}"/>
    <cellStyle name="xl41 6" xfId="270" xr:uid="{76B57810-4C49-4AFB-B6E9-240021455B3D}"/>
    <cellStyle name="xl41 7" xfId="271" xr:uid="{EBE64330-26E0-44C6-9E36-5E5192FBCC26}"/>
    <cellStyle name="xl41 8" xfId="272" xr:uid="{5EC2A265-E14A-49AD-8E68-8A7506164FB1}"/>
    <cellStyle name="xl41 9" xfId="273" xr:uid="{67C52A29-2F6E-40B1-A555-38685876A9B8}"/>
    <cellStyle name="xl42" xfId="274" xr:uid="{0303E264-025B-4AF0-9DD2-D43A29CD9E96}"/>
    <cellStyle name="xl42 2" xfId="275" xr:uid="{9F2D0DD9-14C0-41EC-8521-3C4F6EF25A36}"/>
    <cellStyle name="xl42 2 2" xfId="276" xr:uid="{D1C3693B-92BD-43F8-B6C6-FD4AD9778F14}"/>
    <cellStyle name="xl42 2 3" xfId="277" xr:uid="{10997885-AB47-44C8-A3D1-2D08835EBD90}"/>
    <cellStyle name="xl42 2 4" xfId="278" xr:uid="{8C42F49F-55FA-4672-968D-1C281647A754}"/>
    <cellStyle name="xl42 3" xfId="279" xr:uid="{C0BB8AC9-0CBD-4148-9EE2-2274DD2EF67C}"/>
    <cellStyle name="xl42 4" xfId="280" xr:uid="{9C5D85B7-1D02-4E2A-92F2-6F07741537E5}"/>
    <cellStyle name="xl42 5" xfId="281" xr:uid="{A8229CD3-4D22-479C-863F-B69A272E36AD}"/>
    <cellStyle name="xl42 6" xfId="282" xr:uid="{9DE7F2D2-6D92-4931-9175-AF83B3481A43}"/>
    <cellStyle name="xl42 7" xfId="283" xr:uid="{888EE072-C318-40DB-A11C-1F43A3662CB4}"/>
    <cellStyle name="xl42 8" xfId="284" xr:uid="{772FE2BB-72F3-45E8-9DC5-7380844B76B9}"/>
    <cellStyle name="xl42 9" xfId="285" xr:uid="{5BD6992C-F952-47C5-A6AC-6005821B103A}"/>
    <cellStyle name="xl43" xfId="286" xr:uid="{CA80CC7C-1746-4409-BAFF-2C9B0A557040}"/>
    <cellStyle name="xl43 2" xfId="287" xr:uid="{EF989B3A-6C53-43E1-B0CA-8E371CD0D102}"/>
    <cellStyle name="xl43 2 2" xfId="288" xr:uid="{CD536362-AC9D-4CA9-B159-576749639730}"/>
    <cellStyle name="xl43 2 3" xfId="289" xr:uid="{A5B8027F-D562-4F7C-90EB-7EF3E2EBA6A1}"/>
    <cellStyle name="xl43 2 4" xfId="290" xr:uid="{B13C0A84-07AC-43AB-A09F-4326EC583443}"/>
    <cellStyle name="xl43 3" xfId="291" xr:uid="{151634E1-CBBD-48F5-93F7-BC12C08F95EA}"/>
    <cellStyle name="xl43 4" xfId="292" xr:uid="{91D32044-A27D-45C4-8680-52D251B2E968}"/>
    <cellStyle name="xl43 5" xfId="293" xr:uid="{4B11B995-1422-4521-A14A-4B4140C27BDA}"/>
    <cellStyle name="xl43 6" xfId="294" xr:uid="{A0695FE0-BE04-4D89-886B-2CACB03DBBAC}"/>
    <cellStyle name="xl43 7" xfId="295" xr:uid="{15B73462-E2C1-4848-84D2-1E2DEB9483D8}"/>
    <cellStyle name="xl43 8" xfId="296" xr:uid="{E8138D36-4740-4C6F-B4FE-C9F14E2AC7C5}"/>
    <cellStyle name="xl43 9" xfId="297" xr:uid="{2BAF90FA-CFC2-4E1D-B7A9-9969A9FDC160}"/>
    <cellStyle name="xl44" xfId="298" xr:uid="{0557161C-FB75-4664-90D3-E4D06EA38691}"/>
    <cellStyle name="xl44 2" xfId="299" xr:uid="{9B2FCEDE-CC23-403F-9ECC-27257161233C}"/>
    <cellStyle name="xl44 2 2" xfId="300" xr:uid="{963CB495-48F0-439F-960F-F030E969A01C}"/>
    <cellStyle name="xl44 2 3" xfId="301" xr:uid="{F86ABA2F-43EC-4348-9674-5211925539B5}"/>
    <cellStyle name="xl44 2 4" xfId="302" xr:uid="{9B2C68C0-780B-4850-8AFD-021FEE9DE5C6}"/>
    <cellStyle name="xl44 3" xfId="303" xr:uid="{83F57C58-7ECA-4C32-9A75-4C3647F49AF6}"/>
    <cellStyle name="xl44 4" xfId="304" xr:uid="{D1566991-E17A-42FA-81D4-93B73B21D61E}"/>
    <cellStyle name="xl44 5" xfId="305" xr:uid="{63D1573C-C501-4457-9A23-83BF4DC8D866}"/>
    <cellStyle name="xl44 6" xfId="306" xr:uid="{41086F1A-7FAA-4D85-8F52-13212C302520}"/>
    <cellStyle name="xl44 7" xfId="307" xr:uid="{EF6617F4-E467-4861-9912-07E81EDF234E}"/>
    <cellStyle name="xl44 8" xfId="308" xr:uid="{F333E498-162E-4B75-9B43-75BD5779B30A}"/>
    <cellStyle name="xl44 9" xfId="309" xr:uid="{3439C454-F250-46BB-944A-E6711D6E45F0}"/>
    <cellStyle name="xl45" xfId="310" xr:uid="{46E5023E-B1E4-4DED-9176-941957304553}"/>
    <cellStyle name="xl45 2" xfId="311" xr:uid="{9CEB6EC9-0266-43EE-8648-0F4A520D4D12}"/>
    <cellStyle name="xl45 3" xfId="312" xr:uid="{4AC7D636-2781-440C-B84B-9D14F9D7F65E}"/>
    <cellStyle name="xl45 4" xfId="313" xr:uid="{1397F95A-C3FB-4499-ADDC-15866F177619}"/>
    <cellStyle name="xl45 5" xfId="314" xr:uid="{91D3ACCB-936D-4D6C-BFE4-64162917E5D5}"/>
    <cellStyle name="xl45 6" xfId="315" xr:uid="{C650D847-C97C-4F99-9B43-CE9700AE8770}"/>
    <cellStyle name="xl45 7" xfId="316" xr:uid="{4F265F48-CB42-46FB-9FD1-16B204188DD5}"/>
    <cellStyle name="xl46" xfId="317" xr:uid="{18ED9BB1-9421-44C8-A731-18A381D1FE27}"/>
    <cellStyle name="xl46 2" xfId="318" xr:uid="{082A7D4F-537E-4A8C-8B7F-9BFF1DFCFE09}"/>
    <cellStyle name="xl46 3" xfId="319" xr:uid="{40FFAA98-BCE7-47C9-A71E-D68C1A5EEB98}"/>
    <cellStyle name="xl46 4" xfId="320" xr:uid="{14248E0A-8CF5-410C-94B1-CAA846EB7854}"/>
    <cellStyle name="xl46 5" xfId="321" xr:uid="{99E15A2A-5041-49D4-9738-6520CD560656}"/>
    <cellStyle name="xl46 6" xfId="322" xr:uid="{7174CAB2-D934-4820-B25A-719FC97CD4A5}"/>
    <cellStyle name="xl46 7" xfId="323" xr:uid="{10096C3B-CF83-44EC-9CB0-E746374F1766}"/>
    <cellStyle name="xl47" xfId="324" xr:uid="{E345996B-DCC9-4991-A885-0E312300266A}"/>
    <cellStyle name="xl48" xfId="325" xr:uid="{D8ECC049-1D9F-4ADF-97D8-1E7F94942FC9}"/>
    <cellStyle name="xl49" xfId="326" xr:uid="{6A92EE3E-FEEE-432A-921E-2D59062D084B}"/>
    <cellStyle name="xl50" xfId="327" xr:uid="{598CD1B3-57C7-42A4-BF5F-AF032143C504}"/>
    <cellStyle name="xl51" xfId="328" xr:uid="{6EDCB217-87A5-454C-BD8F-B3A780BB6884}"/>
    <cellStyle name="xl52" xfId="329" xr:uid="{A94476A5-3E82-4954-8336-BBC648A8667D}"/>
    <cellStyle name="xl53" xfId="330" xr:uid="{7295277F-97C3-44FA-BC74-EA4E68A2A3FA}"/>
    <cellStyle name="xl54" xfId="331" xr:uid="{AB0AE0F8-4B65-4E12-AE77-3F4563201719}"/>
    <cellStyle name="xl55" xfId="332" xr:uid="{4B6B75E0-7153-4958-852D-3B0C53B3B7F6}"/>
    <cellStyle name="xl56" xfId="333" xr:uid="{905CE04C-33AD-4A76-AB8E-9FA6F90C134B}"/>
    <cellStyle name="xl57" xfId="334" xr:uid="{4EA58F5B-29E5-4E6D-B9A8-01583239A5F2}"/>
    <cellStyle name="xl58" xfId="335" xr:uid="{07F57085-0538-491A-A887-1E6639C1B3CC}"/>
    <cellStyle name="xl59" xfId="336" xr:uid="{4BF3ECBB-730E-4360-BADD-51CD03002AE7}"/>
    <cellStyle name="xl60" xfId="337" xr:uid="{BAC0D70C-2235-4375-AFD4-98335FA0EF7D}"/>
    <cellStyle name="xl60 2" xfId="338" xr:uid="{FD1F2D22-57CC-4203-B600-7BAA39783B23}"/>
    <cellStyle name="xl60 3" xfId="339" xr:uid="{E780C35A-3465-4392-972E-E8C3334464AB}"/>
    <cellStyle name="xl60 4" xfId="340" xr:uid="{98B8CBFB-3EA0-45EB-8D72-879D9DD5E4EF}"/>
    <cellStyle name="xl61" xfId="341" xr:uid="{E2759040-0F40-4602-A882-72863E879E85}"/>
    <cellStyle name="xl62" xfId="342" xr:uid="{F6B1011A-2DB5-4DEF-8B99-0C08028E9AA3}"/>
    <cellStyle name="xl63" xfId="343" xr:uid="{44AEAEA0-96DA-410C-8B92-0F28B47D8496}"/>
    <cellStyle name="xl63 2" xfId="344" xr:uid="{8278AC4E-C6A4-4D1B-9525-E7CF12A8A85C}"/>
    <cellStyle name="xl63 3" xfId="345" xr:uid="{0E287483-A45F-4946-892A-95035A2F7036}"/>
    <cellStyle name="xl64" xfId="346" xr:uid="{277A82FA-A5ED-4BB6-9AF3-C2B5BD3BB843}"/>
    <cellStyle name="xl65" xfId="347" xr:uid="{1E06EE9C-F0EF-451B-BF88-B63995D1842A}"/>
    <cellStyle name="Акцент1" xfId="15" builtinId="29" customBuiltin="1"/>
    <cellStyle name="Акцент1 2" xfId="348" xr:uid="{7908DE15-6DD9-4B0A-8BA6-8420BC1A3552}"/>
    <cellStyle name="Акцент2" xfId="16" builtinId="33" customBuiltin="1"/>
    <cellStyle name="Акцент2 2" xfId="349" xr:uid="{92BE5A43-C2B6-45F8-900D-4094540AA499}"/>
    <cellStyle name="Акцент3" xfId="17" builtinId="37" customBuiltin="1"/>
    <cellStyle name="Акцент3 2" xfId="350" xr:uid="{D6946A55-CB27-4A38-8908-5CC22BF2FD82}"/>
    <cellStyle name="Акцент4" xfId="18" builtinId="41" customBuiltin="1"/>
    <cellStyle name="Акцент4 2" xfId="351" xr:uid="{F29B2852-CBBF-4570-BC3A-F185500C8DB3}"/>
    <cellStyle name="Акцент5" xfId="19" builtinId="45" customBuiltin="1"/>
    <cellStyle name="Акцент5 2" xfId="352" xr:uid="{25F30A47-DBDF-40F2-BBB2-E548C16F35D8}"/>
    <cellStyle name="Акцент6" xfId="20" builtinId="49" customBuiltin="1"/>
    <cellStyle name="Акцент6 2" xfId="353" xr:uid="{CC1150F2-9626-4FCD-8CAE-426A5C79DDF9}"/>
    <cellStyle name="Ввод " xfId="7" builtinId="20" customBuiltin="1"/>
    <cellStyle name="Вывод" xfId="8" builtinId="21" customBuiltin="1"/>
    <cellStyle name="Вычисление" xfId="9" builtinId="22" customBuiltin="1"/>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Заголовок 4 2" xfId="354" xr:uid="{66B72A1B-5246-471A-9DC9-16B336C7A3B6}"/>
    <cellStyle name="Итог" xfId="14" builtinId="25" customBuiltin="1"/>
    <cellStyle name="Контрольная ячейка" xfId="11" builtinId="23" customBuiltin="1"/>
    <cellStyle name="Название 2" xfId="356" xr:uid="{217299C8-1406-4C1B-9539-1BF210C02FF2}"/>
    <cellStyle name="Название 3" xfId="355" xr:uid="{BACB0266-A6FB-4EC0-B7EB-89BA9447B882}"/>
    <cellStyle name="Нейтральный 2" xfId="358" xr:uid="{CC80D423-3D85-4737-83AD-79F9F704C196}"/>
    <cellStyle name="Нейтральный 3" xfId="357" xr:uid="{4AAB77E2-E254-470B-93C9-0FA14A13CB54}"/>
    <cellStyle name="Обычный" xfId="0" builtinId="0"/>
    <cellStyle name="Обычный 10" xfId="359" xr:uid="{F46AC379-7AFB-41C5-9D71-A8B172483A3F}"/>
    <cellStyle name="Обычный 11" xfId="360" xr:uid="{64509322-510A-468D-9A61-6D914AAAB455}"/>
    <cellStyle name="Обычный 12" xfId="361" xr:uid="{D69C1BA2-92B7-49E5-B820-2915FE5DA070}"/>
    <cellStyle name="Обычный 13" xfId="362" xr:uid="{C5970D6F-CF61-42B4-BA3E-84A1794BCF8B}"/>
    <cellStyle name="Обычный 14" xfId="363" xr:uid="{32BC931D-4C30-409B-8E91-F731B1A99B46}"/>
    <cellStyle name="Обычный 15" xfId="364" xr:uid="{9A74A1C1-86D4-4688-AFB7-877FEBCB2482}"/>
    <cellStyle name="Обычный 16" xfId="21" xr:uid="{B7A440B0-900F-495A-93E0-DA7A4B579540}"/>
    <cellStyle name="Обычный 2" xfId="365" xr:uid="{A6780C8B-A5ED-4CAD-AAB4-A282EF7278DB}"/>
    <cellStyle name="Обычный 3" xfId="366" xr:uid="{CFCDD0B6-0EB9-4AF0-9A46-98EF8AEEB127}"/>
    <cellStyle name="Обычный 4" xfId="367" xr:uid="{2F2BE0D7-7EE1-45F3-8BD8-D38C56950B0B}"/>
    <cellStyle name="Обычный 5" xfId="368" xr:uid="{F6241F0E-B78B-436F-8493-B087D0EFBD48}"/>
    <cellStyle name="Обычный 5 2" xfId="369" xr:uid="{43A49FCF-7051-4C27-84D6-21C135CB3DE8}"/>
    <cellStyle name="Обычный 5 3" xfId="370" xr:uid="{8BB972E4-F431-4200-8756-3BFEA11717AF}"/>
    <cellStyle name="Обычный 5 4" xfId="371" xr:uid="{4B86859F-D4F8-4619-9E72-80B8FC96E57F}"/>
    <cellStyle name="Обычный 6" xfId="372" xr:uid="{1E65B330-6DCD-4E2D-A8F9-4A69DA26141F}"/>
    <cellStyle name="Обычный 6 2" xfId="373" xr:uid="{1BF01BCA-F347-42D1-91B5-B2B675059A7A}"/>
    <cellStyle name="Обычный 7" xfId="374" xr:uid="{1A8F7D32-30BC-4D63-BF39-17775A537781}"/>
    <cellStyle name="Обычный 8" xfId="375" xr:uid="{51F1A732-8810-46D8-9B33-E0B54248116B}"/>
    <cellStyle name="Обычный 9" xfId="376" xr:uid="{2AE40FD8-5D29-42AF-B8B1-9F2C665E9758}"/>
    <cellStyle name="Плохой" xfId="6" builtinId="27" customBuiltin="1"/>
    <cellStyle name="Плохой 2" xfId="377" xr:uid="{B8816106-1F6A-43C8-A13A-C9825CFC7CE8}"/>
    <cellStyle name="Пояснение" xfId="13" builtinId="53" customBuiltin="1"/>
    <cellStyle name="Пояснение 2" xfId="378" xr:uid="{A617C3C5-B13E-4D68-97E4-12AAE2BEA18A}"/>
    <cellStyle name="Примечание 2" xfId="379" xr:uid="{7B58AA8E-E650-44B6-8580-6AE3CF796B13}"/>
    <cellStyle name="Связанная ячейка" xfId="10" builtinId="24" customBuiltin="1"/>
    <cellStyle name="Текст предупреждения" xfId="12" builtinId="11" customBuiltin="1"/>
    <cellStyle name="Текст предупреждения 2" xfId="380" xr:uid="{7399C9E3-973D-4E5B-A1B1-EC9B77244EBC}"/>
    <cellStyle name="Тысячи [0]_Лист1" xfId="381" xr:uid="{1559641B-C3C2-4381-99A4-597F9D9FADFF}"/>
    <cellStyle name="Тысячи_Лист1" xfId="382" xr:uid="{99EC5ED1-9E87-4EC2-84CE-5DEFDD1D86A2}"/>
    <cellStyle name="Финансовый 2" xfId="384" xr:uid="{3CAF71C2-966D-4351-A32B-BF2ED92123E8}"/>
    <cellStyle name="Финансовый 2 2" xfId="385" xr:uid="{A938BCF4-0A3D-4D4E-A716-D11A66FF3ADE}"/>
    <cellStyle name="Финансовый 2 2 3" xfId="386" xr:uid="{BA7DB8AD-2184-47F1-935B-F83BC1641382}"/>
    <cellStyle name="Финансовый 2 3" xfId="387" xr:uid="{830334F0-C8A9-4B9D-93FA-7CE8FDC80ACB}"/>
    <cellStyle name="Финансовый 2 4" xfId="388" xr:uid="{B29C8D9B-926F-466F-88EC-ACAE660B50C9}"/>
    <cellStyle name="Финансовый 2 5" xfId="389" xr:uid="{A2C1A6FB-945D-4B39-8B23-12C9E33D0474}"/>
    <cellStyle name="Финансовый 3" xfId="390" xr:uid="{9616F2E8-32AE-42F5-99DC-207AA2329FCC}"/>
    <cellStyle name="Финансовый 3 2" xfId="391" xr:uid="{8E3444A1-40FE-4C10-83CE-104B2C860D44}"/>
    <cellStyle name="Финансовый 4" xfId="392" xr:uid="{0CDDA4C2-DC68-419C-A1C2-175C3F3ED170}"/>
    <cellStyle name="Финансовый 5" xfId="393" xr:uid="{88D38B16-5256-469B-BC36-9F5D79D0542D}"/>
    <cellStyle name="Финансовый 6" xfId="394" xr:uid="{08268FFC-477D-4C7F-9292-70C886572EBD}"/>
    <cellStyle name="Финансовый 7" xfId="395" xr:uid="{12458871-431C-486B-8750-E9797AE755E2}"/>
    <cellStyle name="Финансовый 8" xfId="396" xr:uid="{B1B3553D-254D-4B44-99E1-686439EA75F4}"/>
    <cellStyle name="Финансовый 9" xfId="383" xr:uid="{5FE65F38-143B-42BD-AC1B-D59936EB44C8}"/>
    <cellStyle name="Хороший" xfId="5" builtinId="26" customBuiltin="1"/>
    <cellStyle name="Хороший 2" xfId="397" xr:uid="{AE7BB0C1-841B-4CA2-9E48-7AA622BC7AE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400050</xdr:colOff>
          <xdr:row>2</xdr:row>
          <xdr:rowOff>76200</xdr:rowOff>
        </xdr:to>
        <xdr:sp macro="" textlink="">
          <xdr:nvSpPr>
            <xdr:cNvPr id="2069" name="te1fo432vh2uj5fttul0jchrmk"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 Id="rId5" Type="http://schemas.openxmlformats.org/officeDocument/2006/relationships/comments" Target="../comments1.xml"/><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O1715"/>
  <sheetViews>
    <sheetView tabSelected="1" view="pageBreakPreview" topLeftCell="A49" zoomScaleNormal="80" zoomScaleSheetLayoutView="100" workbookViewId="0">
      <selection activeCell="F11" sqref="F11"/>
    </sheetView>
  </sheetViews>
  <sheetFormatPr defaultColWidth="9.140625" defaultRowHeight="12.75" x14ac:dyDescent="0.2"/>
  <cols>
    <col min="1" max="1" width="58.140625" style="15" customWidth="1"/>
    <col min="2" max="2" width="6.28515625" style="27" customWidth="1"/>
    <col min="3" max="3" width="9.42578125" style="27" customWidth="1"/>
    <col min="4" max="4" width="15.7109375" style="27" customWidth="1"/>
    <col min="5" max="5" width="7.5703125" style="27" customWidth="1"/>
    <col min="6" max="6" width="22" style="45" customWidth="1"/>
    <col min="7" max="12" width="16.28515625" style="45" customWidth="1"/>
    <col min="13" max="13" width="19.28515625" style="9" customWidth="1"/>
    <col min="14" max="14" width="21" style="8" customWidth="1"/>
    <col min="15" max="16384" width="9.140625" style="9"/>
  </cols>
  <sheetData>
    <row r="1" spans="1:15" s="6" customFormat="1" x14ac:dyDescent="0.2">
      <c r="A1" s="22"/>
      <c r="B1" s="23"/>
      <c r="C1" s="23"/>
      <c r="D1" s="24"/>
      <c r="E1" s="25"/>
      <c r="F1" s="26"/>
      <c r="G1" s="26"/>
      <c r="H1" s="26"/>
      <c r="I1" s="26"/>
      <c r="J1" s="26"/>
      <c r="K1" s="26"/>
      <c r="L1" s="26"/>
      <c r="N1" s="4"/>
    </row>
    <row r="2" spans="1:15" x14ac:dyDescent="0.2">
      <c r="A2" s="7"/>
      <c r="E2" s="28"/>
      <c r="F2" s="29"/>
      <c r="G2" s="29"/>
      <c r="H2" s="29"/>
      <c r="I2" s="125"/>
      <c r="J2" s="125"/>
      <c r="K2" s="125"/>
      <c r="L2" s="125"/>
      <c r="M2" s="127" t="s">
        <v>2020</v>
      </c>
      <c r="N2" s="127"/>
    </row>
    <row r="3" spans="1:15" x14ac:dyDescent="0.2">
      <c r="A3" s="7"/>
      <c r="E3" s="28"/>
      <c r="F3" s="128" t="s">
        <v>1965</v>
      </c>
      <c r="G3" s="128"/>
      <c r="H3" s="128"/>
      <c r="I3" s="128"/>
      <c r="J3" s="128"/>
      <c r="K3" s="128"/>
      <c r="L3" s="128"/>
      <c r="M3" s="128"/>
      <c r="N3" s="128"/>
    </row>
    <row r="4" spans="1:15" x14ac:dyDescent="0.2">
      <c r="A4" s="7"/>
      <c r="E4" s="31"/>
      <c r="F4" s="32"/>
      <c r="G4" s="32"/>
      <c r="H4" s="32"/>
      <c r="I4" s="32"/>
      <c r="J4" s="32"/>
      <c r="K4" s="32"/>
      <c r="L4" s="32"/>
      <c r="M4" s="128" t="s">
        <v>2156</v>
      </c>
      <c r="N4" s="128"/>
    </row>
    <row r="5" spans="1:15" s="6" customFormat="1" ht="18.75" x14ac:dyDescent="0.2">
      <c r="A5" s="126" t="s">
        <v>2185</v>
      </c>
      <c r="B5" s="126"/>
      <c r="C5" s="126"/>
      <c r="D5" s="126"/>
      <c r="E5" s="126"/>
      <c r="F5" s="126"/>
      <c r="G5" s="126"/>
      <c r="H5" s="126"/>
      <c r="I5" s="126"/>
      <c r="J5" s="126"/>
      <c r="K5" s="126"/>
      <c r="L5" s="126"/>
      <c r="N5" s="4"/>
    </row>
    <row r="6" spans="1:15" s="6" customFormat="1" x14ac:dyDescent="0.2">
      <c r="A6" s="33"/>
      <c r="B6" s="34"/>
      <c r="C6" s="34"/>
      <c r="D6" s="24"/>
      <c r="E6" s="25"/>
      <c r="F6" s="35"/>
      <c r="G6" s="35"/>
      <c r="H6" s="35"/>
      <c r="I6" s="35"/>
      <c r="J6" s="35"/>
      <c r="K6" s="35"/>
      <c r="M6" s="35"/>
      <c r="N6" s="4" t="s">
        <v>2163</v>
      </c>
    </row>
    <row r="7" spans="1:15" s="6" customFormat="1" ht="114.75" x14ac:dyDescent="0.2">
      <c r="A7" s="46" t="s">
        <v>2022</v>
      </c>
      <c r="B7" s="36" t="s">
        <v>349</v>
      </c>
      <c r="C7" s="36" t="s">
        <v>351</v>
      </c>
      <c r="D7" s="36" t="s">
        <v>895</v>
      </c>
      <c r="E7" s="36" t="s">
        <v>896</v>
      </c>
      <c r="F7" s="37" t="s">
        <v>2188</v>
      </c>
      <c r="G7" s="38" t="s">
        <v>2021</v>
      </c>
      <c r="H7" s="38" t="s">
        <v>2145</v>
      </c>
      <c r="I7" s="36" t="s">
        <v>2186</v>
      </c>
      <c r="J7" s="38" t="s">
        <v>2021</v>
      </c>
      <c r="K7" s="38" t="s">
        <v>2145</v>
      </c>
      <c r="L7" s="39" t="s">
        <v>2187</v>
      </c>
      <c r="M7" s="38" t="s">
        <v>2021</v>
      </c>
      <c r="N7" s="5" t="s">
        <v>2146</v>
      </c>
    </row>
    <row r="8" spans="1:15" s="13" customFormat="1" ht="14.25" x14ac:dyDescent="0.2">
      <c r="A8" s="54" t="s">
        <v>899</v>
      </c>
      <c r="B8" s="55" t="s">
        <v>900</v>
      </c>
      <c r="C8" s="55"/>
      <c r="D8" s="55" t="s">
        <v>2189</v>
      </c>
      <c r="E8" s="55" t="s">
        <v>2157</v>
      </c>
      <c r="F8" s="56">
        <f t="shared" ref="F8:N8" si="0">F9+F20+F29+F39+F44+F34</f>
        <v>16456323.189999999</v>
      </c>
      <c r="G8" s="56">
        <f t="shared" si="0"/>
        <v>4000</v>
      </c>
      <c r="H8" s="56">
        <f t="shared" si="0"/>
        <v>124607</v>
      </c>
      <c r="I8" s="105">
        <f t="shared" si="0"/>
        <v>16510513.189999999</v>
      </c>
      <c r="J8" s="105">
        <f t="shared" si="0"/>
        <v>4000</v>
      </c>
      <c r="K8" s="105">
        <f t="shared" si="0"/>
        <v>124607</v>
      </c>
      <c r="L8" s="105">
        <f t="shared" si="0"/>
        <v>14752586.539999999</v>
      </c>
      <c r="M8" s="105">
        <f t="shared" si="0"/>
        <v>0</v>
      </c>
      <c r="N8" s="105">
        <f t="shared" si="0"/>
        <v>124590.06999999999</v>
      </c>
      <c r="O8" s="49"/>
    </row>
    <row r="9" spans="1:15" s="10" customFormat="1" ht="42.75" x14ac:dyDescent="0.25">
      <c r="A9" s="54" t="s">
        <v>1005</v>
      </c>
      <c r="B9" s="55" t="s">
        <v>900</v>
      </c>
      <c r="C9" s="55" t="s">
        <v>1006</v>
      </c>
      <c r="D9" s="55" t="s">
        <v>2189</v>
      </c>
      <c r="E9" s="55" t="s">
        <v>2157</v>
      </c>
      <c r="F9" s="56">
        <f>+F10</f>
        <v>3192600</v>
      </c>
      <c r="G9" s="56"/>
      <c r="H9" s="56"/>
      <c r="I9" s="105">
        <f>+I10</f>
        <v>3192600</v>
      </c>
      <c r="J9" s="105"/>
      <c r="K9" s="105"/>
      <c r="L9" s="105">
        <f>+L10</f>
        <v>2920305.04</v>
      </c>
      <c r="M9" s="105"/>
      <c r="N9" s="105"/>
      <c r="O9" s="50"/>
    </row>
    <row r="10" spans="1:15" s="11" customFormat="1" ht="13.5" x14ac:dyDescent="0.2">
      <c r="A10" s="57" t="s">
        <v>1122</v>
      </c>
      <c r="B10" s="58" t="s">
        <v>900</v>
      </c>
      <c r="C10" s="58" t="s">
        <v>1006</v>
      </c>
      <c r="D10" s="58" t="s">
        <v>2023</v>
      </c>
      <c r="E10" s="58" t="s">
        <v>2157</v>
      </c>
      <c r="F10" s="59">
        <f>F11</f>
        <v>3192600</v>
      </c>
      <c r="G10" s="60"/>
      <c r="H10" s="60"/>
      <c r="I10" s="106">
        <f>I11</f>
        <v>3192600</v>
      </c>
      <c r="J10" s="102"/>
      <c r="K10" s="102"/>
      <c r="L10" s="106">
        <f>L11</f>
        <v>2920305.04</v>
      </c>
      <c r="M10" s="102"/>
      <c r="N10" s="102"/>
      <c r="O10" s="51"/>
    </row>
    <row r="11" spans="1:15" s="12" customFormat="1" ht="25.5" x14ac:dyDescent="0.2">
      <c r="A11" s="61" t="s">
        <v>1123</v>
      </c>
      <c r="B11" s="62" t="s">
        <v>900</v>
      </c>
      <c r="C11" s="62" t="s">
        <v>1006</v>
      </c>
      <c r="D11" s="62" t="s">
        <v>2024</v>
      </c>
      <c r="E11" s="62" t="s">
        <v>2157</v>
      </c>
      <c r="F11" s="63">
        <f>F12+F14+F18+F16</f>
        <v>3192600</v>
      </c>
      <c r="G11" s="63"/>
      <c r="H11" s="63"/>
      <c r="I11" s="21">
        <f>I12+I14+I18+I16</f>
        <v>3192600</v>
      </c>
      <c r="J11" s="21"/>
      <c r="K11" s="21"/>
      <c r="L11" s="21">
        <f>L12+L14+L18+L16</f>
        <v>2920305.04</v>
      </c>
      <c r="M11" s="21"/>
      <c r="N11" s="21"/>
      <c r="O11" s="48"/>
    </row>
    <row r="12" spans="1:15" s="12" customFormat="1" ht="25.5" x14ac:dyDescent="0.2">
      <c r="A12" s="61" t="s">
        <v>426</v>
      </c>
      <c r="B12" s="62" t="s">
        <v>900</v>
      </c>
      <c r="C12" s="62" t="s">
        <v>1006</v>
      </c>
      <c r="D12" s="62" t="s">
        <v>2025</v>
      </c>
      <c r="E12" s="62" t="s">
        <v>2157</v>
      </c>
      <c r="F12" s="63">
        <f>F13</f>
        <v>2724800</v>
      </c>
      <c r="G12" s="63"/>
      <c r="H12" s="63"/>
      <c r="I12" s="21">
        <f>I13</f>
        <v>2724800</v>
      </c>
      <c r="J12" s="21"/>
      <c r="K12" s="21"/>
      <c r="L12" s="21">
        <f>L13</f>
        <v>2490676.9500000002</v>
      </c>
      <c r="M12" s="21"/>
      <c r="N12" s="21"/>
      <c r="O12" s="48"/>
    </row>
    <row r="13" spans="1:15" s="12" customFormat="1" ht="51" x14ac:dyDescent="0.2">
      <c r="A13" s="61" t="s">
        <v>113</v>
      </c>
      <c r="B13" s="62" t="s">
        <v>900</v>
      </c>
      <c r="C13" s="62" t="s">
        <v>1006</v>
      </c>
      <c r="D13" s="62" t="s">
        <v>2025</v>
      </c>
      <c r="E13" s="62" t="s">
        <v>823</v>
      </c>
      <c r="F13" s="63">
        <f>2789900-65100</f>
        <v>2724800</v>
      </c>
      <c r="G13" s="63"/>
      <c r="H13" s="63"/>
      <c r="I13" s="21">
        <f>2789900-65100</f>
        <v>2724800</v>
      </c>
      <c r="J13" s="21"/>
      <c r="K13" s="21"/>
      <c r="L13" s="21">
        <v>2490676.9500000002</v>
      </c>
      <c r="M13" s="21"/>
      <c r="N13" s="21"/>
      <c r="O13" s="48"/>
    </row>
    <row r="14" spans="1:15" s="12" customFormat="1" ht="25.5" x14ac:dyDescent="0.2">
      <c r="A14" s="61" t="s">
        <v>1963</v>
      </c>
      <c r="B14" s="62" t="s">
        <v>900</v>
      </c>
      <c r="C14" s="62" t="s">
        <v>1006</v>
      </c>
      <c r="D14" s="62" t="s">
        <v>2026</v>
      </c>
      <c r="E14" s="62" t="s">
        <v>2157</v>
      </c>
      <c r="F14" s="63">
        <f>F15</f>
        <v>113800</v>
      </c>
      <c r="G14" s="63"/>
      <c r="H14" s="63"/>
      <c r="I14" s="21">
        <f>I15</f>
        <v>113800</v>
      </c>
      <c r="J14" s="21"/>
      <c r="K14" s="21"/>
      <c r="L14" s="21">
        <f>L15</f>
        <v>113589</v>
      </c>
      <c r="M14" s="21"/>
      <c r="N14" s="21"/>
      <c r="O14" s="48"/>
    </row>
    <row r="15" spans="1:15" s="12" customFormat="1" ht="51" x14ac:dyDescent="0.2">
      <c r="A15" s="61" t="s">
        <v>113</v>
      </c>
      <c r="B15" s="62" t="s">
        <v>900</v>
      </c>
      <c r="C15" s="62" t="s">
        <v>1006</v>
      </c>
      <c r="D15" s="62" t="s">
        <v>2026</v>
      </c>
      <c r="E15" s="62" t="s">
        <v>823</v>
      </c>
      <c r="F15" s="63">
        <f>90100+23700</f>
        <v>113800</v>
      </c>
      <c r="G15" s="63"/>
      <c r="H15" s="63"/>
      <c r="I15" s="21">
        <f>90100+23700</f>
        <v>113800</v>
      </c>
      <c r="J15" s="21"/>
      <c r="K15" s="21"/>
      <c r="L15" s="21">
        <v>113589</v>
      </c>
      <c r="M15" s="21"/>
      <c r="N15" s="21"/>
      <c r="O15" s="48"/>
    </row>
    <row r="16" spans="1:15" s="12" customFormat="1" ht="51" x14ac:dyDescent="0.2">
      <c r="A16" s="61" t="s">
        <v>2190</v>
      </c>
      <c r="B16" s="62" t="s">
        <v>900</v>
      </c>
      <c r="C16" s="62" t="s">
        <v>1006</v>
      </c>
      <c r="D16" s="62" t="s">
        <v>2191</v>
      </c>
      <c r="E16" s="62" t="s">
        <v>2157</v>
      </c>
      <c r="F16" s="63">
        <f>F17</f>
        <v>300100</v>
      </c>
      <c r="G16" s="63"/>
      <c r="H16" s="63"/>
      <c r="I16" s="21">
        <f>I17</f>
        <v>300100</v>
      </c>
      <c r="J16" s="21"/>
      <c r="K16" s="21"/>
      <c r="L16" s="21">
        <f>L17</f>
        <v>262175.90000000002</v>
      </c>
      <c r="M16" s="21"/>
      <c r="N16" s="21"/>
      <c r="O16" s="48"/>
    </row>
    <row r="17" spans="1:15" s="12" customFormat="1" ht="51" x14ac:dyDescent="0.2">
      <c r="A17" s="61" t="s">
        <v>113</v>
      </c>
      <c r="B17" s="62" t="s">
        <v>900</v>
      </c>
      <c r="C17" s="62" t="s">
        <v>1006</v>
      </c>
      <c r="D17" s="62" t="s">
        <v>2191</v>
      </c>
      <c r="E17" s="62" t="s">
        <v>823</v>
      </c>
      <c r="F17" s="63">
        <f>235000+65100</f>
        <v>300100</v>
      </c>
      <c r="G17" s="63"/>
      <c r="H17" s="63"/>
      <c r="I17" s="21">
        <f>235000+65100</f>
        <v>300100</v>
      </c>
      <c r="J17" s="21"/>
      <c r="K17" s="21"/>
      <c r="L17" s="21">
        <v>262175.90000000002</v>
      </c>
      <c r="M17" s="21"/>
      <c r="N17" s="21"/>
      <c r="O17" s="48"/>
    </row>
    <row r="18" spans="1:15" s="13" customFormat="1" ht="38.25" x14ac:dyDescent="0.2">
      <c r="A18" s="61" t="s">
        <v>429</v>
      </c>
      <c r="B18" s="62" t="s">
        <v>900</v>
      </c>
      <c r="C18" s="62" t="s">
        <v>1006</v>
      </c>
      <c r="D18" s="62" t="s">
        <v>2027</v>
      </c>
      <c r="E18" s="62" t="s">
        <v>2157</v>
      </c>
      <c r="F18" s="63">
        <f>F19</f>
        <v>53900</v>
      </c>
      <c r="G18" s="63"/>
      <c r="H18" s="63"/>
      <c r="I18" s="21">
        <f>I19</f>
        <v>53900</v>
      </c>
      <c r="J18" s="21"/>
      <c r="K18" s="21"/>
      <c r="L18" s="21">
        <f>L19</f>
        <v>53863.19</v>
      </c>
      <c r="M18" s="21"/>
      <c r="N18" s="21"/>
      <c r="O18" s="49"/>
    </row>
    <row r="19" spans="1:15" s="12" customFormat="1" ht="51" x14ac:dyDescent="0.2">
      <c r="A19" s="61" t="s">
        <v>113</v>
      </c>
      <c r="B19" s="62" t="s">
        <v>900</v>
      </c>
      <c r="C19" s="62" t="s">
        <v>1006</v>
      </c>
      <c r="D19" s="62" t="s">
        <v>2027</v>
      </c>
      <c r="E19" s="62" t="s">
        <v>823</v>
      </c>
      <c r="F19" s="63">
        <f>60000-6100</f>
        <v>53900</v>
      </c>
      <c r="G19" s="63"/>
      <c r="H19" s="63"/>
      <c r="I19" s="21">
        <f>60000-6100</f>
        <v>53900</v>
      </c>
      <c r="J19" s="21"/>
      <c r="K19" s="21"/>
      <c r="L19" s="21">
        <v>53863.19</v>
      </c>
      <c r="M19" s="21"/>
      <c r="N19" s="21"/>
      <c r="O19" s="48"/>
    </row>
    <row r="20" spans="1:15" s="12" customFormat="1" ht="57" x14ac:dyDescent="0.2">
      <c r="A20" s="54" t="s">
        <v>85</v>
      </c>
      <c r="B20" s="55" t="s">
        <v>900</v>
      </c>
      <c r="C20" s="55" t="s">
        <v>1932</v>
      </c>
      <c r="D20" s="55" t="s">
        <v>2189</v>
      </c>
      <c r="E20" s="55" t="s">
        <v>2157</v>
      </c>
      <c r="F20" s="56">
        <f>F21</f>
        <v>1825700</v>
      </c>
      <c r="G20" s="56"/>
      <c r="H20" s="56"/>
      <c r="I20" s="105">
        <f>I21</f>
        <v>1825700</v>
      </c>
      <c r="J20" s="105"/>
      <c r="K20" s="105"/>
      <c r="L20" s="105">
        <f>L21</f>
        <v>1796956.0399999998</v>
      </c>
      <c r="M20" s="105"/>
      <c r="N20" s="105"/>
      <c r="O20" s="48"/>
    </row>
    <row r="21" spans="1:15" s="12" customFormat="1" ht="13.5" x14ac:dyDescent="0.2">
      <c r="A21" s="57" t="s">
        <v>1122</v>
      </c>
      <c r="B21" s="58" t="s">
        <v>900</v>
      </c>
      <c r="C21" s="58" t="s">
        <v>1932</v>
      </c>
      <c r="D21" s="58" t="s">
        <v>2023</v>
      </c>
      <c r="E21" s="58" t="s">
        <v>2157</v>
      </c>
      <c r="F21" s="60">
        <f>F22</f>
        <v>1825700</v>
      </c>
      <c r="G21" s="60"/>
      <c r="H21" s="60"/>
      <c r="I21" s="102">
        <f>I22</f>
        <v>1825700</v>
      </c>
      <c r="J21" s="102"/>
      <c r="K21" s="102"/>
      <c r="L21" s="102">
        <f>L22</f>
        <v>1796956.0399999998</v>
      </c>
      <c r="M21" s="102"/>
      <c r="N21" s="102"/>
      <c r="O21" s="48"/>
    </row>
    <row r="22" spans="1:15" s="12" customFormat="1" ht="25.5" x14ac:dyDescent="0.2">
      <c r="A22" s="61" t="s">
        <v>1123</v>
      </c>
      <c r="B22" s="62" t="s">
        <v>900</v>
      </c>
      <c r="C22" s="62" t="s">
        <v>1932</v>
      </c>
      <c r="D22" s="62" t="s">
        <v>2024</v>
      </c>
      <c r="E22" s="62" t="s">
        <v>2157</v>
      </c>
      <c r="F22" s="63">
        <f>F23+F25+F27</f>
        <v>1825700</v>
      </c>
      <c r="G22" s="63"/>
      <c r="H22" s="63"/>
      <c r="I22" s="21">
        <f>I23+I25+I27</f>
        <v>1825700</v>
      </c>
      <c r="J22" s="21"/>
      <c r="K22" s="21"/>
      <c r="L22" s="21">
        <f>L23+L25+L27</f>
        <v>1796956.0399999998</v>
      </c>
      <c r="M22" s="21"/>
      <c r="N22" s="21"/>
      <c r="O22" s="48"/>
    </row>
    <row r="23" spans="1:15" s="12" customFormat="1" ht="25.5" x14ac:dyDescent="0.2">
      <c r="A23" s="61" t="s">
        <v>427</v>
      </c>
      <c r="B23" s="62" t="s">
        <v>900</v>
      </c>
      <c r="C23" s="62" t="s">
        <v>1932</v>
      </c>
      <c r="D23" s="62" t="s">
        <v>2028</v>
      </c>
      <c r="E23" s="62" t="s">
        <v>2157</v>
      </c>
      <c r="F23" s="63">
        <f>F24</f>
        <v>100000</v>
      </c>
      <c r="G23" s="63"/>
      <c r="H23" s="63"/>
      <c r="I23" s="21">
        <f>I24</f>
        <v>100000</v>
      </c>
      <c r="J23" s="21"/>
      <c r="K23" s="21"/>
      <c r="L23" s="21">
        <f>L24</f>
        <v>78000</v>
      </c>
      <c r="M23" s="21"/>
      <c r="N23" s="21"/>
      <c r="O23" s="48"/>
    </row>
    <row r="24" spans="1:15" s="12" customFormat="1" ht="51" x14ac:dyDescent="0.2">
      <c r="A24" s="61" t="s">
        <v>113</v>
      </c>
      <c r="B24" s="62" t="s">
        <v>900</v>
      </c>
      <c r="C24" s="62" t="s">
        <v>1932</v>
      </c>
      <c r="D24" s="62" t="s">
        <v>2028</v>
      </c>
      <c r="E24" s="62" t="s">
        <v>823</v>
      </c>
      <c r="F24" s="63">
        <v>100000</v>
      </c>
      <c r="G24" s="63"/>
      <c r="H24" s="63"/>
      <c r="I24" s="21">
        <v>100000</v>
      </c>
      <c r="J24" s="21"/>
      <c r="K24" s="21"/>
      <c r="L24" s="21">
        <v>78000</v>
      </c>
      <c r="M24" s="21"/>
      <c r="N24" s="21"/>
      <c r="O24" s="48"/>
    </row>
    <row r="25" spans="1:15" s="12" customFormat="1" ht="51" x14ac:dyDescent="0.2">
      <c r="A25" s="61" t="s">
        <v>113</v>
      </c>
      <c r="B25" s="62" t="s">
        <v>900</v>
      </c>
      <c r="C25" s="62" t="s">
        <v>1932</v>
      </c>
      <c r="D25" s="62" t="s">
        <v>2029</v>
      </c>
      <c r="E25" s="62" t="s">
        <v>2157</v>
      </c>
      <c r="F25" s="63">
        <f>F26</f>
        <v>1657800</v>
      </c>
      <c r="G25" s="63"/>
      <c r="H25" s="63"/>
      <c r="I25" s="21">
        <f>I26</f>
        <v>1657800</v>
      </c>
      <c r="J25" s="21"/>
      <c r="K25" s="21"/>
      <c r="L25" s="21">
        <f>L26</f>
        <v>1651171.64</v>
      </c>
      <c r="M25" s="21"/>
      <c r="N25" s="21"/>
      <c r="O25" s="48"/>
    </row>
    <row r="26" spans="1:15" s="12" customFormat="1" ht="51" x14ac:dyDescent="0.2">
      <c r="A26" s="61" t="s">
        <v>113</v>
      </c>
      <c r="B26" s="62" t="s">
        <v>900</v>
      </c>
      <c r="C26" s="62" t="s">
        <v>1932</v>
      </c>
      <c r="D26" s="62" t="s">
        <v>2029</v>
      </c>
      <c r="E26" s="62" t="s">
        <v>823</v>
      </c>
      <c r="F26" s="63">
        <f>1675400-17600</f>
        <v>1657800</v>
      </c>
      <c r="G26" s="63"/>
      <c r="H26" s="63"/>
      <c r="I26" s="21">
        <f>1675400-17600</f>
        <v>1657800</v>
      </c>
      <c r="J26" s="21"/>
      <c r="K26" s="21"/>
      <c r="L26" s="21">
        <v>1651171.64</v>
      </c>
      <c r="M26" s="21"/>
      <c r="N26" s="21"/>
      <c r="O26" s="48"/>
    </row>
    <row r="27" spans="1:15" s="12" customFormat="1" ht="25.5" x14ac:dyDescent="0.2">
      <c r="A27" s="61" t="s">
        <v>428</v>
      </c>
      <c r="B27" s="62" t="s">
        <v>900</v>
      </c>
      <c r="C27" s="62" t="s">
        <v>1932</v>
      </c>
      <c r="D27" s="62" t="s">
        <v>2030</v>
      </c>
      <c r="E27" s="62" t="s">
        <v>2157</v>
      </c>
      <c r="F27" s="63">
        <f>F28</f>
        <v>67900</v>
      </c>
      <c r="G27" s="63"/>
      <c r="H27" s="63"/>
      <c r="I27" s="21">
        <f>I28</f>
        <v>67900</v>
      </c>
      <c r="J27" s="21"/>
      <c r="K27" s="21"/>
      <c r="L27" s="21">
        <f>L28</f>
        <v>67784.399999999994</v>
      </c>
      <c r="M27" s="21"/>
      <c r="N27" s="21"/>
      <c r="O27" s="48"/>
    </row>
    <row r="28" spans="1:15" s="12" customFormat="1" ht="25.5" x14ac:dyDescent="0.2">
      <c r="A28" s="61" t="s">
        <v>2031</v>
      </c>
      <c r="B28" s="62" t="s">
        <v>900</v>
      </c>
      <c r="C28" s="62" t="s">
        <v>1932</v>
      </c>
      <c r="D28" s="62" t="s">
        <v>2030</v>
      </c>
      <c r="E28" s="62" t="s">
        <v>931</v>
      </c>
      <c r="F28" s="63">
        <v>67900</v>
      </c>
      <c r="G28" s="63"/>
      <c r="H28" s="63"/>
      <c r="I28" s="21">
        <v>67900</v>
      </c>
      <c r="J28" s="21"/>
      <c r="K28" s="21"/>
      <c r="L28" s="21">
        <v>67784.399999999994</v>
      </c>
      <c r="M28" s="21"/>
      <c r="N28" s="21"/>
      <c r="O28" s="48"/>
    </row>
    <row r="29" spans="1:15" s="13" customFormat="1" ht="42.75" x14ac:dyDescent="0.2">
      <c r="A29" s="54" t="s">
        <v>1964</v>
      </c>
      <c r="B29" s="55" t="s">
        <v>900</v>
      </c>
      <c r="C29" s="55" t="s">
        <v>958</v>
      </c>
      <c r="D29" s="55" t="s">
        <v>2189</v>
      </c>
      <c r="E29" s="55" t="s">
        <v>2157</v>
      </c>
      <c r="F29" s="56">
        <f>F30</f>
        <v>361427.51</v>
      </c>
      <c r="G29" s="56"/>
      <c r="H29" s="56"/>
      <c r="I29" s="105">
        <f>I30</f>
        <v>361427.51</v>
      </c>
      <c r="J29" s="105"/>
      <c r="K29" s="105"/>
      <c r="L29" s="105">
        <f>L30</f>
        <v>361427.51</v>
      </c>
      <c r="M29" s="105"/>
      <c r="N29" s="105"/>
      <c r="O29" s="49"/>
    </row>
    <row r="30" spans="1:15" s="12" customFormat="1" ht="13.5" x14ac:dyDescent="0.2">
      <c r="A30" s="57" t="s">
        <v>1122</v>
      </c>
      <c r="B30" s="58" t="s">
        <v>900</v>
      </c>
      <c r="C30" s="58" t="s">
        <v>958</v>
      </c>
      <c r="D30" s="58" t="s">
        <v>2023</v>
      </c>
      <c r="E30" s="58" t="s">
        <v>2157</v>
      </c>
      <c r="F30" s="60">
        <f>F31</f>
        <v>361427.51</v>
      </c>
      <c r="G30" s="60"/>
      <c r="H30" s="60"/>
      <c r="I30" s="102">
        <f>I31</f>
        <v>361427.51</v>
      </c>
      <c r="J30" s="102"/>
      <c r="K30" s="102"/>
      <c r="L30" s="102">
        <f>L31</f>
        <v>361427.51</v>
      </c>
      <c r="M30" s="102"/>
      <c r="N30" s="102"/>
      <c r="O30" s="48"/>
    </row>
    <row r="31" spans="1:15" s="12" customFormat="1" x14ac:dyDescent="0.2">
      <c r="A31" s="61" t="s">
        <v>1967</v>
      </c>
      <c r="B31" s="62" t="s">
        <v>900</v>
      </c>
      <c r="C31" s="62" t="s">
        <v>958</v>
      </c>
      <c r="D31" s="62" t="s">
        <v>2032</v>
      </c>
      <c r="E31" s="62" t="s">
        <v>2157</v>
      </c>
      <c r="F31" s="63">
        <f>F32</f>
        <v>361427.51</v>
      </c>
      <c r="G31" s="63"/>
      <c r="H31" s="63"/>
      <c r="I31" s="21">
        <f>I32</f>
        <v>361427.51</v>
      </c>
      <c r="J31" s="21"/>
      <c r="K31" s="21"/>
      <c r="L31" s="21">
        <f>L32</f>
        <v>361427.51</v>
      </c>
      <c r="M31" s="21"/>
      <c r="N31" s="21"/>
      <c r="O31" s="48"/>
    </row>
    <row r="32" spans="1:15" s="12" customFormat="1" ht="25.5" x14ac:dyDescent="0.2">
      <c r="A32" s="61" t="s">
        <v>1968</v>
      </c>
      <c r="B32" s="62" t="s">
        <v>900</v>
      </c>
      <c r="C32" s="62" t="s">
        <v>958</v>
      </c>
      <c r="D32" s="62" t="s">
        <v>2033</v>
      </c>
      <c r="E32" s="62" t="s">
        <v>2157</v>
      </c>
      <c r="F32" s="63">
        <f>F33</f>
        <v>361427.51</v>
      </c>
      <c r="G32" s="63"/>
      <c r="H32" s="63"/>
      <c r="I32" s="21">
        <f>I33</f>
        <v>361427.51</v>
      </c>
      <c r="J32" s="21"/>
      <c r="K32" s="21"/>
      <c r="L32" s="21">
        <f>L33</f>
        <v>361427.51</v>
      </c>
      <c r="M32" s="21"/>
      <c r="N32" s="21"/>
      <c r="O32" s="48"/>
    </row>
    <row r="33" spans="1:15" s="12" customFormat="1" x14ac:dyDescent="0.2">
      <c r="A33" s="61" t="s">
        <v>1138</v>
      </c>
      <c r="B33" s="62" t="s">
        <v>900</v>
      </c>
      <c r="C33" s="62" t="s">
        <v>958</v>
      </c>
      <c r="D33" s="62" t="s">
        <v>2033</v>
      </c>
      <c r="E33" s="62" t="s">
        <v>1935</v>
      </c>
      <c r="F33" s="63">
        <v>361427.51</v>
      </c>
      <c r="G33" s="63"/>
      <c r="H33" s="63"/>
      <c r="I33" s="21">
        <v>361427.51</v>
      </c>
      <c r="J33" s="21"/>
      <c r="K33" s="21"/>
      <c r="L33" s="21">
        <v>361427.51</v>
      </c>
      <c r="M33" s="21"/>
      <c r="N33" s="21"/>
      <c r="O33" s="48"/>
    </row>
    <row r="34" spans="1:15" s="12" customFormat="1" ht="16.5" customHeight="1" x14ac:dyDescent="0.2">
      <c r="A34" s="54" t="s">
        <v>2158</v>
      </c>
      <c r="B34" s="55" t="s">
        <v>900</v>
      </c>
      <c r="C34" s="55" t="s">
        <v>38</v>
      </c>
      <c r="D34" s="55" t="s">
        <v>2189</v>
      </c>
      <c r="E34" s="55" t="s">
        <v>2157</v>
      </c>
      <c r="F34" s="56">
        <f>F35</f>
        <v>2097622</v>
      </c>
      <c r="G34" s="63"/>
      <c r="H34" s="63"/>
      <c r="I34" s="105">
        <f>I35</f>
        <v>2097622</v>
      </c>
      <c r="J34" s="21"/>
      <c r="K34" s="21"/>
      <c r="L34" s="105">
        <f>L35</f>
        <v>2079838.88</v>
      </c>
      <c r="M34" s="21"/>
      <c r="N34" s="21"/>
      <c r="O34" s="48"/>
    </row>
    <row r="35" spans="1:15" s="12" customFormat="1" ht="13.5" x14ac:dyDescent="0.2">
      <c r="A35" s="57" t="s">
        <v>1122</v>
      </c>
      <c r="B35" s="58" t="s">
        <v>900</v>
      </c>
      <c r="C35" s="58" t="s">
        <v>38</v>
      </c>
      <c r="D35" s="58" t="s">
        <v>2023</v>
      </c>
      <c r="E35" s="58" t="s">
        <v>2157</v>
      </c>
      <c r="F35" s="60">
        <f>F36</f>
        <v>2097622</v>
      </c>
      <c r="G35" s="63"/>
      <c r="H35" s="63"/>
      <c r="I35" s="102">
        <f>I36</f>
        <v>2097622</v>
      </c>
      <c r="J35" s="21"/>
      <c r="K35" s="21"/>
      <c r="L35" s="102">
        <f>L36</f>
        <v>2079838.88</v>
      </c>
      <c r="M35" s="21"/>
      <c r="N35" s="21"/>
      <c r="O35" s="48"/>
    </row>
    <row r="36" spans="1:15" s="12" customFormat="1" ht="25.5" x14ac:dyDescent="0.2">
      <c r="A36" s="61" t="s">
        <v>2159</v>
      </c>
      <c r="B36" s="62" t="s">
        <v>900</v>
      </c>
      <c r="C36" s="62" t="s">
        <v>38</v>
      </c>
      <c r="D36" s="62" t="s">
        <v>2160</v>
      </c>
      <c r="E36" s="62" t="s">
        <v>2157</v>
      </c>
      <c r="F36" s="63">
        <f>F37</f>
        <v>2097622</v>
      </c>
      <c r="G36" s="63"/>
      <c r="H36" s="63"/>
      <c r="I36" s="21">
        <f>I37</f>
        <v>2097622</v>
      </c>
      <c r="J36" s="21"/>
      <c r="K36" s="21"/>
      <c r="L36" s="21">
        <f>L37</f>
        <v>2079838.88</v>
      </c>
      <c r="M36" s="21"/>
      <c r="N36" s="21"/>
      <c r="O36" s="48"/>
    </row>
    <row r="37" spans="1:15" s="12" customFormat="1" ht="38.25" x14ac:dyDescent="0.2">
      <c r="A37" s="61" t="s">
        <v>2161</v>
      </c>
      <c r="B37" s="62" t="s">
        <v>900</v>
      </c>
      <c r="C37" s="62" t="s">
        <v>38</v>
      </c>
      <c r="D37" s="62" t="s">
        <v>2162</v>
      </c>
      <c r="E37" s="62" t="s">
        <v>2157</v>
      </c>
      <c r="F37" s="63">
        <f>F38</f>
        <v>2097622</v>
      </c>
      <c r="G37" s="63"/>
      <c r="H37" s="63"/>
      <c r="I37" s="21">
        <f>I38</f>
        <v>2097622</v>
      </c>
      <c r="J37" s="21"/>
      <c r="K37" s="21"/>
      <c r="L37" s="21">
        <f>L38</f>
        <v>2079838.88</v>
      </c>
      <c r="M37" s="21"/>
      <c r="N37" s="21"/>
      <c r="O37" s="48"/>
    </row>
    <row r="38" spans="1:15" s="12" customFormat="1" x14ac:dyDescent="0.2">
      <c r="A38" s="61" t="s">
        <v>1941</v>
      </c>
      <c r="B38" s="62" t="s">
        <v>900</v>
      </c>
      <c r="C38" s="62" t="s">
        <v>38</v>
      </c>
      <c r="D38" s="62" t="s">
        <v>2162</v>
      </c>
      <c r="E38" s="62" t="s">
        <v>1940</v>
      </c>
      <c r="F38" s="63">
        <f>2253000-115378-40000</f>
        <v>2097622</v>
      </c>
      <c r="G38" s="63"/>
      <c r="H38" s="63"/>
      <c r="I38" s="21">
        <f>2253000-115378-40000</f>
        <v>2097622</v>
      </c>
      <c r="J38" s="21"/>
      <c r="K38" s="21"/>
      <c r="L38" s="21">
        <v>2079838.88</v>
      </c>
      <c r="M38" s="21"/>
      <c r="N38" s="21"/>
      <c r="O38" s="48"/>
    </row>
    <row r="39" spans="1:15" s="13" customFormat="1" ht="14.25" x14ac:dyDescent="0.2">
      <c r="A39" s="54" t="s">
        <v>86</v>
      </c>
      <c r="B39" s="55" t="s">
        <v>900</v>
      </c>
      <c r="C39" s="55" t="s">
        <v>87</v>
      </c>
      <c r="D39" s="55" t="s">
        <v>2189</v>
      </c>
      <c r="E39" s="55" t="s">
        <v>2157</v>
      </c>
      <c r="F39" s="56">
        <v>500000</v>
      </c>
      <c r="G39" s="56"/>
      <c r="H39" s="56"/>
      <c r="I39" s="105">
        <v>500000</v>
      </c>
      <c r="J39" s="105"/>
      <c r="K39" s="105"/>
      <c r="L39" s="105">
        <f>L40</f>
        <v>0</v>
      </c>
      <c r="M39" s="105"/>
      <c r="N39" s="105"/>
      <c r="O39" s="49"/>
    </row>
    <row r="40" spans="1:15" s="12" customFormat="1" ht="13.5" x14ac:dyDescent="0.2">
      <c r="A40" s="57" t="s">
        <v>1122</v>
      </c>
      <c r="B40" s="58" t="s">
        <v>900</v>
      </c>
      <c r="C40" s="58" t="s">
        <v>87</v>
      </c>
      <c r="D40" s="58" t="s">
        <v>2023</v>
      </c>
      <c r="E40" s="58" t="s">
        <v>2157</v>
      </c>
      <c r="F40" s="60">
        <v>500000</v>
      </c>
      <c r="G40" s="60"/>
      <c r="H40" s="60"/>
      <c r="I40" s="102">
        <v>500000</v>
      </c>
      <c r="J40" s="102"/>
      <c r="K40" s="102"/>
      <c r="L40" s="102">
        <f>L41</f>
        <v>0</v>
      </c>
      <c r="M40" s="102"/>
      <c r="N40" s="102"/>
      <c r="O40" s="48"/>
    </row>
    <row r="41" spans="1:15" s="12" customFormat="1" x14ac:dyDescent="0.2">
      <c r="A41" s="61" t="s">
        <v>1966</v>
      </c>
      <c r="B41" s="62" t="s">
        <v>900</v>
      </c>
      <c r="C41" s="62" t="s">
        <v>87</v>
      </c>
      <c r="D41" s="62" t="s">
        <v>2034</v>
      </c>
      <c r="E41" s="62" t="s">
        <v>2157</v>
      </c>
      <c r="F41" s="63">
        <v>500000</v>
      </c>
      <c r="G41" s="63"/>
      <c r="H41" s="63"/>
      <c r="I41" s="21">
        <v>500000</v>
      </c>
      <c r="J41" s="21"/>
      <c r="K41" s="21"/>
      <c r="L41" s="21">
        <f>L42</f>
        <v>0</v>
      </c>
      <c r="M41" s="21"/>
      <c r="N41" s="21"/>
      <c r="O41" s="48"/>
    </row>
    <row r="42" spans="1:15" s="11" customFormat="1" x14ac:dyDescent="0.2">
      <c r="A42" s="61" t="s">
        <v>1969</v>
      </c>
      <c r="B42" s="62" t="s">
        <v>900</v>
      </c>
      <c r="C42" s="62" t="s">
        <v>87</v>
      </c>
      <c r="D42" s="62" t="s">
        <v>2035</v>
      </c>
      <c r="E42" s="62" t="s">
        <v>2157</v>
      </c>
      <c r="F42" s="63">
        <v>500000</v>
      </c>
      <c r="G42" s="63"/>
      <c r="H42" s="63"/>
      <c r="I42" s="21">
        <v>500000</v>
      </c>
      <c r="J42" s="21"/>
      <c r="K42" s="21"/>
      <c r="L42" s="21">
        <f>L43</f>
        <v>0</v>
      </c>
      <c r="M42" s="21"/>
      <c r="N42" s="21"/>
      <c r="O42" s="51"/>
    </row>
    <row r="43" spans="1:15" s="12" customFormat="1" x14ac:dyDescent="0.2">
      <c r="A43" s="61" t="s">
        <v>1941</v>
      </c>
      <c r="B43" s="62" t="s">
        <v>900</v>
      </c>
      <c r="C43" s="62" t="s">
        <v>87</v>
      </c>
      <c r="D43" s="62" t="s">
        <v>2035</v>
      </c>
      <c r="E43" s="62" t="s">
        <v>1940</v>
      </c>
      <c r="F43" s="63">
        <v>500000</v>
      </c>
      <c r="G43" s="63"/>
      <c r="H43" s="63"/>
      <c r="I43" s="21">
        <v>500000</v>
      </c>
      <c r="J43" s="21"/>
      <c r="K43" s="21"/>
      <c r="L43" s="21">
        <v>0</v>
      </c>
      <c r="M43" s="21"/>
      <c r="N43" s="21"/>
      <c r="O43" s="48"/>
    </row>
    <row r="44" spans="1:15" s="13" customFormat="1" ht="14.25" x14ac:dyDescent="0.2">
      <c r="A44" s="54" t="s">
        <v>1934</v>
      </c>
      <c r="B44" s="55" t="s">
        <v>900</v>
      </c>
      <c r="C44" s="55" t="s">
        <v>344</v>
      </c>
      <c r="D44" s="55" t="s">
        <v>2189</v>
      </c>
      <c r="E44" s="55" t="s">
        <v>2157</v>
      </c>
      <c r="F44" s="64">
        <f t="shared" ref="F44:N44" si="1">F45+F52+F60</f>
        <v>8478973.6799999997</v>
      </c>
      <c r="G44" s="64">
        <f t="shared" si="1"/>
        <v>4000</v>
      </c>
      <c r="H44" s="64">
        <f t="shared" si="1"/>
        <v>124607</v>
      </c>
      <c r="I44" s="112">
        <f t="shared" si="1"/>
        <v>8533163.6799999997</v>
      </c>
      <c r="J44" s="112">
        <f t="shared" si="1"/>
        <v>4000</v>
      </c>
      <c r="K44" s="112">
        <f t="shared" si="1"/>
        <v>124607</v>
      </c>
      <c r="L44" s="112">
        <f t="shared" si="1"/>
        <v>7594059.0699999994</v>
      </c>
      <c r="M44" s="112">
        <f t="shared" si="1"/>
        <v>0</v>
      </c>
      <c r="N44" s="112">
        <f t="shared" si="1"/>
        <v>124590.06999999999</v>
      </c>
      <c r="O44" s="49"/>
    </row>
    <row r="45" spans="1:15" s="12" customFormat="1" ht="27" x14ac:dyDescent="0.2">
      <c r="A45" s="57" t="s">
        <v>2192</v>
      </c>
      <c r="B45" s="58" t="s">
        <v>900</v>
      </c>
      <c r="C45" s="58" t="s">
        <v>344</v>
      </c>
      <c r="D45" s="58" t="s">
        <v>2036</v>
      </c>
      <c r="E45" s="58" t="s">
        <v>2157</v>
      </c>
      <c r="F45" s="59">
        <f>F46</f>
        <v>7601053</v>
      </c>
      <c r="G45" s="59"/>
      <c r="H45" s="59"/>
      <c r="I45" s="106">
        <f>I46</f>
        <v>7499243</v>
      </c>
      <c r="J45" s="106"/>
      <c r="K45" s="106"/>
      <c r="L45" s="106">
        <f>L46</f>
        <v>6590036.3099999996</v>
      </c>
      <c r="M45" s="106"/>
      <c r="N45" s="106"/>
      <c r="O45" s="48"/>
    </row>
    <row r="46" spans="1:15" s="12" customFormat="1" ht="25.5" x14ac:dyDescent="0.2">
      <c r="A46" s="61" t="s">
        <v>1970</v>
      </c>
      <c r="B46" s="62" t="s">
        <v>900</v>
      </c>
      <c r="C46" s="62" t="s">
        <v>344</v>
      </c>
      <c r="D46" s="62" t="s">
        <v>2037</v>
      </c>
      <c r="E46" s="62" t="s">
        <v>2157</v>
      </c>
      <c r="F46" s="65">
        <f>F47+F49</f>
        <v>7601053</v>
      </c>
      <c r="G46" s="65"/>
      <c r="H46" s="65"/>
      <c r="I46" s="108">
        <f>I47+I49</f>
        <v>7499243</v>
      </c>
      <c r="J46" s="108"/>
      <c r="K46" s="108"/>
      <c r="L46" s="108">
        <f>L47+L49</f>
        <v>6590036.3099999996</v>
      </c>
      <c r="M46" s="108"/>
      <c r="N46" s="108"/>
      <c r="O46" s="48"/>
    </row>
    <row r="47" spans="1:15" s="12" customFormat="1" ht="25.5" x14ac:dyDescent="0.2">
      <c r="A47" s="61" t="s">
        <v>1971</v>
      </c>
      <c r="B47" s="62" t="s">
        <v>900</v>
      </c>
      <c r="C47" s="62" t="s">
        <v>344</v>
      </c>
      <c r="D47" s="62" t="s">
        <v>2038</v>
      </c>
      <c r="E47" s="62" t="s">
        <v>2157</v>
      </c>
      <c r="F47" s="63">
        <f>F48</f>
        <v>884233</v>
      </c>
      <c r="G47" s="63"/>
      <c r="H47" s="63"/>
      <c r="I47" s="21">
        <f>I48</f>
        <v>884233</v>
      </c>
      <c r="J47" s="21"/>
      <c r="K47" s="21"/>
      <c r="L47" s="21">
        <f>L48</f>
        <v>272200</v>
      </c>
      <c r="M47" s="21"/>
      <c r="N47" s="21"/>
      <c r="O47" s="48"/>
    </row>
    <row r="48" spans="1:15" s="12" customFormat="1" ht="25.5" x14ac:dyDescent="0.2">
      <c r="A48" s="61" t="s">
        <v>2031</v>
      </c>
      <c r="B48" s="62" t="s">
        <v>900</v>
      </c>
      <c r="C48" s="62" t="s">
        <v>344</v>
      </c>
      <c r="D48" s="62" t="s">
        <v>2038</v>
      </c>
      <c r="E48" s="62" t="s">
        <v>931</v>
      </c>
      <c r="F48" s="63">
        <v>884233</v>
      </c>
      <c r="G48" s="63"/>
      <c r="H48" s="63"/>
      <c r="I48" s="21">
        <v>884233</v>
      </c>
      <c r="J48" s="21"/>
      <c r="K48" s="21"/>
      <c r="L48" s="21">
        <v>272200</v>
      </c>
      <c r="M48" s="21"/>
      <c r="N48" s="21"/>
      <c r="O48" s="48"/>
    </row>
    <row r="49" spans="1:15" s="12" customFormat="1" x14ac:dyDescent="0.2">
      <c r="A49" s="61" t="s">
        <v>1972</v>
      </c>
      <c r="B49" s="62" t="s">
        <v>900</v>
      </c>
      <c r="C49" s="62" t="s">
        <v>344</v>
      </c>
      <c r="D49" s="62" t="s">
        <v>2039</v>
      </c>
      <c r="E49" s="62" t="s">
        <v>2157</v>
      </c>
      <c r="F49" s="63">
        <f>F50+F51</f>
        <v>6716820</v>
      </c>
      <c r="G49" s="63"/>
      <c r="H49" s="63"/>
      <c r="I49" s="21">
        <f>I50+I51</f>
        <v>6615010</v>
      </c>
      <c r="J49" s="21"/>
      <c r="K49" s="21"/>
      <c r="L49" s="21">
        <f>L50+L51</f>
        <v>6317836.3099999996</v>
      </c>
      <c r="M49" s="21"/>
      <c r="N49" s="21"/>
      <c r="O49" s="48"/>
    </row>
    <row r="50" spans="1:15" s="12" customFormat="1" ht="25.5" x14ac:dyDescent="0.2">
      <c r="A50" s="61" t="s">
        <v>2031</v>
      </c>
      <c r="B50" s="62" t="s">
        <v>900</v>
      </c>
      <c r="C50" s="62" t="s">
        <v>344</v>
      </c>
      <c r="D50" s="62" t="s">
        <v>2039</v>
      </c>
      <c r="E50" s="62" t="s">
        <v>931</v>
      </c>
      <c r="F50" s="63">
        <f>5022620+275900-201100</f>
        <v>5097420</v>
      </c>
      <c r="G50" s="63"/>
      <c r="H50" s="63"/>
      <c r="I50" s="21">
        <v>4995610</v>
      </c>
      <c r="J50" s="21"/>
      <c r="K50" s="21"/>
      <c r="L50" s="21">
        <v>4698436.3099999996</v>
      </c>
      <c r="M50" s="21"/>
      <c r="N50" s="21"/>
      <c r="O50" s="48"/>
    </row>
    <row r="51" spans="1:15" s="12" customFormat="1" x14ac:dyDescent="0.2">
      <c r="A51" s="61" t="s">
        <v>1941</v>
      </c>
      <c r="B51" s="62" t="s">
        <v>900</v>
      </c>
      <c r="C51" s="62" t="s">
        <v>344</v>
      </c>
      <c r="D51" s="62" t="s">
        <v>2039</v>
      </c>
      <c r="E51" s="62" t="s">
        <v>1940</v>
      </c>
      <c r="F51" s="63">
        <v>1619400</v>
      </c>
      <c r="G51" s="63"/>
      <c r="H51" s="63"/>
      <c r="I51" s="21">
        <v>1619400</v>
      </c>
      <c r="J51" s="21"/>
      <c r="K51" s="21"/>
      <c r="L51" s="21">
        <v>1619400</v>
      </c>
      <c r="M51" s="21"/>
      <c r="N51" s="21"/>
      <c r="O51" s="48"/>
    </row>
    <row r="52" spans="1:15" s="12" customFormat="1" ht="27" x14ac:dyDescent="0.2">
      <c r="A52" s="57" t="s">
        <v>2194</v>
      </c>
      <c r="B52" s="58" t="s">
        <v>900</v>
      </c>
      <c r="C52" s="58" t="s">
        <v>344</v>
      </c>
      <c r="D52" s="58" t="s">
        <v>2041</v>
      </c>
      <c r="E52" s="58" t="s">
        <v>2157</v>
      </c>
      <c r="F52" s="60">
        <f>F53</f>
        <v>56000</v>
      </c>
      <c r="G52" s="60">
        <f>G53</f>
        <v>4000</v>
      </c>
      <c r="H52" s="60"/>
      <c r="I52" s="102">
        <f>I53</f>
        <v>56000</v>
      </c>
      <c r="J52" s="102">
        <f>J53</f>
        <v>4000</v>
      </c>
      <c r="K52" s="102"/>
      <c r="L52" s="102">
        <f>L53</f>
        <v>27249.3</v>
      </c>
      <c r="M52" s="102">
        <f>M53</f>
        <v>0</v>
      </c>
      <c r="N52" s="102"/>
      <c r="O52" s="48"/>
    </row>
    <row r="53" spans="1:15" s="12" customFormat="1" x14ac:dyDescent="0.2">
      <c r="A53" s="61" t="s">
        <v>1973</v>
      </c>
      <c r="B53" s="62" t="s">
        <v>900</v>
      </c>
      <c r="C53" s="62" t="s">
        <v>344</v>
      </c>
      <c r="D53" s="62" t="s">
        <v>2042</v>
      </c>
      <c r="E53" s="62" t="s">
        <v>2157</v>
      </c>
      <c r="F53" s="63">
        <f>F54+F56+F58</f>
        <v>56000</v>
      </c>
      <c r="G53" s="63">
        <f>G58</f>
        <v>4000</v>
      </c>
      <c r="H53" s="63"/>
      <c r="I53" s="21">
        <f>I54+I56+I58</f>
        <v>56000</v>
      </c>
      <c r="J53" s="21">
        <f>J58</f>
        <v>4000</v>
      </c>
      <c r="K53" s="21"/>
      <c r="L53" s="21">
        <f>L54+L56+L58</f>
        <v>27249.3</v>
      </c>
      <c r="M53" s="21">
        <f>M58</f>
        <v>0</v>
      </c>
      <c r="N53" s="21"/>
      <c r="O53" s="48"/>
    </row>
    <row r="54" spans="1:15" s="12" customFormat="1" ht="38.25" x14ac:dyDescent="0.2">
      <c r="A54" s="61" t="s">
        <v>1974</v>
      </c>
      <c r="B54" s="62" t="s">
        <v>900</v>
      </c>
      <c r="C54" s="62" t="s">
        <v>344</v>
      </c>
      <c r="D54" s="62" t="s">
        <v>2043</v>
      </c>
      <c r="E54" s="62" t="s">
        <v>2157</v>
      </c>
      <c r="F54" s="63">
        <f>F55</f>
        <v>32000</v>
      </c>
      <c r="G54" s="63"/>
      <c r="H54" s="63"/>
      <c r="I54" s="21">
        <f>I55</f>
        <v>32000</v>
      </c>
      <c r="J54" s="21"/>
      <c r="K54" s="21"/>
      <c r="L54" s="21">
        <f>L55</f>
        <v>10439</v>
      </c>
      <c r="M54" s="21"/>
      <c r="N54" s="21"/>
      <c r="O54" s="48"/>
    </row>
    <row r="55" spans="1:15" s="12" customFormat="1" ht="25.5" x14ac:dyDescent="0.2">
      <c r="A55" s="61" t="s">
        <v>2031</v>
      </c>
      <c r="B55" s="62" t="s">
        <v>900</v>
      </c>
      <c r="C55" s="62" t="s">
        <v>344</v>
      </c>
      <c r="D55" s="62" t="s">
        <v>2043</v>
      </c>
      <c r="E55" s="62" t="s">
        <v>931</v>
      </c>
      <c r="F55" s="63">
        <v>32000</v>
      </c>
      <c r="G55" s="63"/>
      <c r="H55" s="63"/>
      <c r="I55" s="21">
        <v>32000</v>
      </c>
      <c r="J55" s="21"/>
      <c r="K55" s="21"/>
      <c r="L55" s="21">
        <v>10439</v>
      </c>
      <c r="M55" s="21"/>
      <c r="N55" s="21"/>
      <c r="O55" s="48"/>
    </row>
    <row r="56" spans="1:15" s="12" customFormat="1" x14ac:dyDescent="0.2">
      <c r="A56" s="61" t="s">
        <v>1975</v>
      </c>
      <c r="B56" s="62" t="s">
        <v>900</v>
      </c>
      <c r="C56" s="62" t="s">
        <v>344</v>
      </c>
      <c r="D56" s="62" t="s">
        <v>2044</v>
      </c>
      <c r="E56" s="62" t="s">
        <v>2157</v>
      </c>
      <c r="F56" s="63">
        <f>F57</f>
        <v>20000</v>
      </c>
      <c r="G56" s="63"/>
      <c r="H56" s="63"/>
      <c r="I56" s="21">
        <f>I57</f>
        <v>20000</v>
      </c>
      <c r="J56" s="21"/>
      <c r="K56" s="21"/>
      <c r="L56" s="21">
        <f>L57</f>
        <v>16810.3</v>
      </c>
      <c r="M56" s="21"/>
      <c r="N56" s="21"/>
      <c r="O56" s="48"/>
    </row>
    <row r="57" spans="1:15" s="12" customFormat="1" ht="25.5" x14ac:dyDescent="0.2">
      <c r="A57" s="61" t="s">
        <v>2031</v>
      </c>
      <c r="B57" s="62" t="s">
        <v>900</v>
      </c>
      <c r="C57" s="62" t="s">
        <v>344</v>
      </c>
      <c r="D57" s="62" t="s">
        <v>2044</v>
      </c>
      <c r="E57" s="62" t="s">
        <v>931</v>
      </c>
      <c r="F57" s="63">
        <v>20000</v>
      </c>
      <c r="G57" s="63"/>
      <c r="H57" s="63"/>
      <c r="I57" s="21">
        <v>20000</v>
      </c>
      <c r="J57" s="21"/>
      <c r="K57" s="21"/>
      <c r="L57" s="21">
        <v>16810.3</v>
      </c>
      <c r="M57" s="21"/>
      <c r="N57" s="21"/>
      <c r="O57" s="48"/>
    </row>
    <row r="58" spans="1:15" s="12" customFormat="1" ht="89.25" x14ac:dyDescent="0.2">
      <c r="A58" s="61" t="s">
        <v>2195</v>
      </c>
      <c r="B58" s="62" t="s">
        <v>900</v>
      </c>
      <c r="C58" s="62" t="s">
        <v>344</v>
      </c>
      <c r="D58" s="62" t="s">
        <v>2045</v>
      </c>
      <c r="E58" s="62" t="s">
        <v>2157</v>
      </c>
      <c r="F58" s="65">
        <v>4000</v>
      </c>
      <c r="G58" s="65">
        <f>G59</f>
        <v>4000</v>
      </c>
      <c r="H58" s="63"/>
      <c r="I58" s="108">
        <v>4000</v>
      </c>
      <c r="J58" s="108">
        <f>J59</f>
        <v>4000</v>
      </c>
      <c r="K58" s="21"/>
      <c r="L58" s="108">
        <f>L59</f>
        <v>0</v>
      </c>
      <c r="M58" s="108">
        <f>M59</f>
        <v>0</v>
      </c>
      <c r="N58" s="21"/>
      <c r="O58" s="48"/>
    </row>
    <row r="59" spans="1:15" s="13" customFormat="1" ht="25.5" x14ac:dyDescent="0.2">
      <c r="A59" s="61" t="s">
        <v>2031</v>
      </c>
      <c r="B59" s="62" t="s">
        <v>900</v>
      </c>
      <c r="C59" s="62" t="s">
        <v>344</v>
      </c>
      <c r="D59" s="62" t="s">
        <v>2045</v>
      </c>
      <c r="E59" s="62" t="s">
        <v>931</v>
      </c>
      <c r="F59" s="65">
        <v>4000</v>
      </c>
      <c r="G59" s="65">
        <v>4000</v>
      </c>
      <c r="H59" s="63"/>
      <c r="I59" s="108">
        <v>4000</v>
      </c>
      <c r="J59" s="108">
        <v>4000</v>
      </c>
      <c r="K59" s="21"/>
      <c r="L59" s="108">
        <v>0</v>
      </c>
      <c r="M59" s="108">
        <v>0</v>
      </c>
      <c r="N59" s="21"/>
      <c r="O59" s="49"/>
    </row>
    <row r="60" spans="1:15" s="13" customFormat="1" ht="13.5" x14ac:dyDescent="0.2">
      <c r="A60" s="57" t="s">
        <v>1122</v>
      </c>
      <c r="B60" s="58" t="s">
        <v>900</v>
      </c>
      <c r="C60" s="58" t="s">
        <v>344</v>
      </c>
      <c r="D60" s="58" t="s">
        <v>2023</v>
      </c>
      <c r="E60" s="58"/>
      <c r="F60" s="59">
        <f>F61</f>
        <v>821920.67999999993</v>
      </c>
      <c r="G60" s="65"/>
      <c r="H60" s="59">
        <f>H61</f>
        <v>124607</v>
      </c>
      <c r="I60" s="106">
        <f>I61</f>
        <v>977920.67999999993</v>
      </c>
      <c r="J60" s="108"/>
      <c r="K60" s="106">
        <f>K61</f>
        <v>124607</v>
      </c>
      <c r="L60" s="106">
        <f>L61</f>
        <v>976773.46</v>
      </c>
      <c r="M60" s="108"/>
      <c r="N60" s="106">
        <f>N61</f>
        <v>124590.06999999999</v>
      </c>
      <c r="O60" s="49"/>
    </row>
    <row r="61" spans="1:15" s="12" customFormat="1" x14ac:dyDescent="0.2">
      <c r="A61" s="61" t="s">
        <v>1966</v>
      </c>
      <c r="B61" s="62" t="s">
        <v>900</v>
      </c>
      <c r="C61" s="62" t="s">
        <v>344</v>
      </c>
      <c r="D61" s="62" t="s">
        <v>2034</v>
      </c>
      <c r="E61" s="62"/>
      <c r="F61" s="65">
        <f>F62+F65</f>
        <v>821920.67999999993</v>
      </c>
      <c r="G61" s="65"/>
      <c r="H61" s="65">
        <f>H62+H65</f>
        <v>124607</v>
      </c>
      <c r="I61" s="108">
        <f>I62+I65</f>
        <v>977920.67999999993</v>
      </c>
      <c r="J61" s="108"/>
      <c r="K61" s="108">
        <f>K62+K65</f>
        <v>124607</v>
      </c>
      <c r="L61" s="108">
        <f>L62+L65</f>
        <v>976773.46</v>
      </c>
      <c r="M61" s="108"/>
      <c r="N61" s="108">
        <f>N62+N65</f>
        <v>124590.06999999999</v>
      </c>
      <c r="O61" s="48"/>
    </row>
    <row r="62" spans="1:15" s="12" customFormat="1" x14ac:dyDescent="0.2">
      <c r="A62" s="61" t="s">
        <v>1976</v>
      </c>
      <c r="B62" s="62" t="s">
        <v>900</v>
      </c>
      <c r="C62" s="62" t="s">
        <v>344</v>
      </c>
      <c r="D62" s="62" t="s">
        <v>2077</v>
      </c>
      <c r="E62" s="62"/>
      <c r="F62" s="65">
        <f>F63+F64</f>
        <v>697313.67999999993</v>
      </c>
      <c r="G62" s="65"/>
      <c r="H62" s="65"/>
      <c r="I62" s="108">
        <f>I63+I64</f>
        <v>853313.67999999993</v>
      </c>
      <c r="J62" s="108"/>
      <c r="K62" s="108"/>
      <c r="L62" s="108">
        <f>L63+L64</f>
        <v>852183.39</v>
      </c>
      <c r="M62" s="108"/>
      <c r="N62" s="108"/>
      <c r="O62" s="48"/>
    </row>
    <row r="63" spans="1:15" s="12" customFormat="1" ht="25.5" x14ac:dyDescent="0.2">
      <c r="A63" s="61" t="s">
        <v>2031</v>
      </c>
      <c r="B63" s="62" t="s">
        <v>900</v>
      </c>
      <c r="C63" s="62" t="s">
        <v>344</v>
      </c>
      <c r="D63" s="62" t="s">
        <v>2077</v>
      </c>
      <c r="E63" s="62" t="s">
        <v>931</v>
      </c>
      <c r="F63" s="65">
        <f>228300+4430</f>
        <v>232730</v>
      </c>
      <c r="G63" s="65"/>
      <c r="H63" s="65"/>
      <c r="I63" s="108">
        <v>378410.68</v>
      </c>
      <c r="J63" s="108"/>
      <c r="K63" s="108"/>
      <c r="L63" s="108">
        <v>378349.24</v>
      </c>
      <c r="M63" s="108"/>
      <c r="N63" s="108"/>
      <c r="O63" s="48"/>
    </row>
    <row r="64" spans="1:15" s="12" customFormat="1" x14ac:dyDescent="0.2">
      <c r="A64" s="61" t="s">
        <v>1941</v>
      </c>
      <c r="B64" s="62" t="s">
        <v>900</v>
      </c>
      <c r="C64" s="62" t="s">
        <v>344</v>
      </c>
      <c r="D64" s="62" t="s">
        <v>2077</v>
      </c>
      <c r="E64" s="62" t="s">
        <v>1940</v>
      </c>
      <c r="F64" s="65">
        <f>382740.68+25000+16843+40000</f>
        <v>464583.67999999999</v>
      </c>
      <c r="G64" s="65"/>
      <c r="H64" s="63"/>
      <c r="I64" s="108">
        <v>474903</v>
      </c>
      <c r="J64" s="108"/>
      <c r="K64" s="21"/>
      <c r="L64" s="108">
        <v>473834.15</v>
      </c>
      <c r="M64" s="108"/>
      <c r="N64" s="21"/>
      <c r="O64" s="48"/>
    </row>
    <row r="65" spans="1:15" s="12" customFormat="1" ht="25.5" x14ac:dyDescent="0.2">
      <c r="A65" s="61" t="s">
        <v>2196</v>
      </c>
      <c r="B65" s="62" t="s">
        <v>900</v>
      </c>
      <c r="C65" s="62" t="s">
        <v>344</v>
      </c>
      <c r="D65" s="62" t="s">
        <v>2197</v>
      </c>
      <c r="E65" s="62" t="s">
        <v>2157</v>
      </c>
      <c r="F65" s="65">
        <f>F66+F67</f>
        <v>124607</v>
      </c>
      <c r="G65" s="65"/>
      <c r="H65" s="65">
        <f>H66+H67</f>
        <v>124607</v>
      </c>
      <c r="I65" s="108">
        <f>I66+I67</f>
        <v>124607</v>
      </c>
      <c r="J65" s="108"/>
      <c r="K65" s="108">
        <f>K66+K67</f>
        <v>124607</v>
      </c>
      <c r="L65" s="108">
        <f>L66+L67</f>
        <v>124590.06999999999</v>
      </c>
      <c r="M65" s="108"/>
      <c r="N65" s="108">
        <f>N66+N67</f>
        <v>124590.06999999999</v>
      </c>
      <c r="O65" s="48"/>
    </row>
    <row r="66" spans="1:15" s="13" customFormat="1" ht="25.5" x14ac:dyDescent="0.2">
      <c r="A66" s="61" t="s">
        <v>2031</v>
      </c>
      <c r="B66" s="62" t="s">
        <v>900</v>
      </c>
      <c r="C66" s="62" t="s">
        <v>344</v>
      </c>
      <c r="D66" s="62" t="s">
        <v>2197</v>
      </c>
      <c r="E66" s="62" t="s">
        <v>931</v>
      </c>
      <c r="F66" s="65">
        <v>115838.06</v>
      </c>
      <c r="G66" s="65"/>
      <c r="H66" s="65">
        <v>115838.06</v>
      </c>
      <c r="I66" s="108">
        <v>115838.06</v>
      </c>
      <c r="J66" s="108"/>
      <c r="K66" s="108">
        <v>115838.06</v>
      </c>
      <c r="L66" s="108">
        <v>115838.06</v>
      </c>
      <c r="M66" s="108"/>
      <c r="N66" s="108">
        <v>115838.06</v>
      </c>
      <c r="O66" s="49"/>
    </row>
    <row r="67" spans="1:15" s="13" customFormat="1" x14ac:dyDescent="0.2">
      <c r="A67" s="61" t="s">
        <v>1941</v>
      </c>
      <c r="B67" s="62" t="s">
        <v>900</v>
      </c>
      <c r="C67" s="62" t="s">
        <v>344</v>
      </c>
      <c r="D67" s="62" t="s">
        <v>2197</v>
      </c>
      <c r="E67" s="62" t="s">
        <v>1940</v>
      </c>
      <c r="F67" s="65">
        <v>8768.94</v>
      </c>
      <c r="G67" s="65"/>
      <c r="H67" s="65">
        <v>8768.94</v>
      </c>
      <c r="I67" s="108">
        <v>8768.94</v>
      </c>
      <c r="J67" s="108"/>
      <c r="K67" s="108">
        <v>8768.94</v>
      </c>
      <c r="L67" s="108">
        <v>8752.01</v>
      </c>
      <c r="M67" s="108"/>
      <c r="N67" s="108">
        <v>8752.01</v>
      </c>
      <c r="O67" s="48"/>
    </row>
    <row r="68" spans="1:15" s="12" customFormat="1" ht="28.5" x14ac:dyDescent="0.2">
      <c r="A68" s="54" t="s">
        <v>2147</v>
      </c>
      <c r="B68" s="55" t="s">
        <v>1932</v>
      </c>
      <c r="C68" s="55"/>
      <c r="D68" s="55" t="s">
        <v>2189</v>
      </c>
      <c r="E68" s="55" t="s">
        <v>2157</v>
      </c>
      <c r="F68" s="56">
        <f>F69</f>
        <v>265000</v>
      </c>
      <c r="G68" s="56"/>
      <c r="H68" s="56"/>
      <c r="I68" s="105">
        <f>I69</f>
        <v>265000</v>
      </c>
      <c r="J68" s="105"/>
      <c r="K68" s="105"/>
      <c r="L68" s="105">
        <f>L69</f>
        <v>181464.34</v>
      </c>
      <c r="M68" s="105"/>
      <c r="N68" s="105"/>
      <c r="O68" s="48"/>
    </row>
    <row r="69" spans="1:15" s="12" customFormat="1" ht="42.75" x14ac:dyDescent="0.2">
      <c r="A69" s="54" t="s">
        <v>2046</v>
      </c>
      <c r="B69" s="55" t="s">
        <v>1932</v>
      </c>
      <c r="C69" s="55" t="s">
        <v>960</v>
      </c>
      <c r="D69" s="55" t="s">
        <v>2189</v>
      </c>
      <c r="E69" s="55" t="s">
        <v>2157</v>
      </c>
      <c r="F69" s="56">
        <f>F70</f>
        <v>265000</v>
      </c>
      <c r="G69" s="56"/>
      <c r="H69" s="56"/>
      <c r="I69" s="105">
        <f>I70</f>
        <v>265000</v>
      </c>
      <c r="J69" s="105"/>
      <c r="K69" s="105"/>
      <c r="L69" s="105">
        <f>L70</f>
        <v>181464.34</v>
      </c>
      <c r="M69" s="105"/>
      <c r="N69" s="105"/>
      <c r="O69" s="48"/>
    </row>
    <row r="70" spans="1:15" s="12" customFormat="1" ht="40.5" x14ac:dyDescent="0.2">
      <c r="A70" s="57" t="s">
        <v>2198</v>
      </c>
      <c r="B70" s="58" t="s">
        <v>1932</v>
      </c>
      <c r="C70" s="58" t="s">
        <v>960</v>
      </c>
      <c r="D70" s="58" t="s">
        <v>2047</v>
      </c>
      <c r="E70" s="58" t="s">
        <v>2157</v>
      </c>
      <c r="F70" s="60">
        <f>F71</f>
        <v>265000</v>
      </c>
      <c r="G70" s="60"/>
      <c r="H70" s="60"/>
      <c r="I70" s="102">
        <f>I71</f>
        <v>265000</v>
      </c>
      <c r="J70" s="102"/>
      <c r="K70" s="102"/>
      <c r="L70" s="102">
        <f>L71</f>
        <v>181464.34</v>
      </c>
      <c r="M70" s="102"/>
      <c r="N70" s="102"/>
      <c r="O70" s="48"/>
    </row>
    <row r="71" spans="1:15" s="12" customFormat="1" ht="38.25" x14ac:dyDescent="0.2">
      <c r="A71" s="61" t="s">
        <v>2199</v>
      </c>
      <c r="B71" s="62" t="s">
        <v>1932</v>
      </c>
      <c r="C71" s="62" t="s">
        <v>960</v>
      </c>
      <c r="D71" s="62" t="s">
        <v>2048</v>
      </c>
      <c r="E71" s="62" t="s">
        <v>2157</v>
      </c>
      <c r="F71" s="63">
        <f>F72</f>
        <v>265000</v>
      </c>
      <c r="G71" s="63"/>
      <c r="H71" s="63"/>
      <c r="I71" s="21">
        <f>I72</f>
        <v>265000</v>
      </c>
      <c r="J71" s="21"/>
      <c r="K71" s="21"/>
      <c r="L71" s="21">
        <f>L72</f>
        <v>181464.34</v>
      </c>
      <c r="M71" s="21"/>
      <c r="N71" s="21"/>
      <c r="O71" s="48"/>
    </row>
    <row r="72" spans="1:15" s="12" customFormat="1" ht="25.5" x14ac:dyDescent="0.2">
      <c r="A72" s="61" t="s">
        <v>2049</v>
      </c>
      <c r="B72" s="62" t="s">
        <v>1932</v>
      </c>
      <c r="C72" s="62" t="s">
        <v>960</v>
      </c>
      <c r="D72" s="62" t="s">
        <v>2050</v>
      </c>
      <c r="E72" s="62" t="s">
        <v>2157</v>
      </c>
      <c r="F72" s="63">
        <f>F73</f>
        <v>265000</v>
      </c>
      <c r="G72" s="63"/>
      <c r="H72" s="63"/>
      <c r="I72" s="21">
        <f>I73</f>
        <v>265000</v>
      </c>
      <c r="J72" s="21"/>
      <c r="K72" s="21"/>
      <c r="L72" s="21">
        <f>L73</f>
        <v>181464.34</v>
      </c>
      <c r="M72" s="21"/>
      <c r="N72" s="21"/>
      <c r="O72" s="48"/>
    </row>
    <row r="73" spans="1:15" s="12" customFormat="1" ht="25.5" x14ac:dyDescent="0.2">
      <c r="A73" s="61" t="s">
        <v>2031</v>
      </c>
      <c r="B73" s="62" t="s">
        <v>1932</v>
      </c>
      <c r="C73" s="62" t="s">
        <v>960</v>
      </c>
      <c r="D73" s="62" t="s">
        <v>2050</v>
      </c>
      <c r="E73" s="62" t="s">
        <v>931</v>
      </c>
      <c r="F73" s="63">
        <v>265000</v>
      </c>
      <c r="G73" s="63"/>
      <c r="H73" s="63"/>
      <c r="I73" s="21">
        <v>265000</v>
      </c>
      <c r="J73" s="21"/>
      <c r="K73" s="21"/>
      <c r="L73" s="21">
        <v>181464.34</v>
      </c>
      <c r="M73" s="21"/>
      <c r="N73" s="21"/>
      <c r="O73" s="48"/>
    </row>
    <row r="74" spans="1:15" s="13" customFormat="1" ht="15.75" x14ac:dyDescent="0.2">
      <c r="A74" s="66" t="s">
        <v>1936</v>
      </c>
      <c r="B74" s="67" t="s">
        <v>1937</v>
      </c>
      <c r="C74" s="67"/>
      <c r="D74" s="67" t="s">
        <v>2189</v>
      </c>
      <c r="E74" s="67" t="s">
        <v>2157</v>
      </c>
      <c r="F74" s="68">
        <f>F75+F81+F99+F106</f>
        <v>42053851.210000008</v>
      </c>
      <c r="G74" s="68">
        <f>G75+G81+G99+G106</f>
        <v>14481303.41</v>
      </c>
      <c r="H74" s="69"/>
      <c r="I74" s="115">
        <f>I75+I81+I99+I106</f>
        <v>42053851.210000008</v>
      </c>
      <c r="J74" s="115">
        <f>J75+J81+J99+J106</f>
        <v>14481303.41</v>
      </c>
      <c r="K74" s="116"/>
      <c r="L74" s="115">
        <f>L75+L81+L99+L106</f>
        <v>40463557.780000001</v>
      </c>
      <c r="M74" s="115">
        <f>M75+M81+M99+M106</f>
        <v>13192119.010000002</v>
      </c>
      <c r="N74" s="116"/>
      <c r="O74" s="49"/>
    </row>
    <row r="75" spans="1:15" s="12" customFormat="1" ht="14.25" x14ac:dyDescent="0.2">
      <c r="A75" s="54" t="s">
        <v>1962</v>
      </c>
      <c r="B75" s="55" t="s">
        <v>1937</v>
      </c>
      <c r="C75" s="55" t="s">
        <v>1930</v>
      </c>
      <c r="D75" s="55" t="s">
        <v>2189</v>
      </c>
      <c r="E75" s="55" t="s">
        <v>2157</v>
      </c>
      <c r="F75" s="64">
        <f>F76</f>
        <v>2432576</v>
      </c>
      <c r="G75" s="64">
        <f>G76</f>
        <v>2432576</v>
      </c>
      <c r="H75" s="56"/>
      <c r="I75" s="112">
        <f>I76</f>
        <v>2432576</v>
      </c>
      <c r="J75" s="112">
        <f>J76</f>
        <v>2432576</v>
      </c>
      <c r="K75" s="105"/>
      <c r="L75" s="112">
        <f>L76</f>
        <v>2059915</v>
      </c>
      <c r="M75" s="112">
        <f>M76</f>
        <v>2059915</v>
      </c>
      <c r="N75" s="105"/>
      <c r="O75" s="48"/>
    </row>
    <row r="76" spans="1:15" s="12" customFormat="1" ht="27" x14ac:dyDescent="0.2">
      <c r="A76" s="57" t="s">
        <v>2200</v>
      </c>
      <c r="B76" s="58" t="s">
        <v>1937</v>
      </c>
      <c r="C76" s="58" t="s">
        <v>1930</v>
      </c>
      <c r="D76" s="58" t="s">
        <v>2051</v>
      </c>
      <c r="E76" s="58" t="s">
        <v>2157</v>
      </c>
      <c r="F76" s="59">
        <f>F77</f>
        <v>2432576</v>
      </c>
      <c r="G76" s="59">
        <f>G77</f>
        <v>2432576</v>
      </c>
      <c r="H76" s="60"/>
      <c r="I76" s="106">
        <f>I77</f>
        <v>2432576</v>
      </c>
      <c r="J76" s="106">
        <f>J77</f>
        <v>2432576</v>
      </c>
      <c r="K76" s="102"/>
      <c r="L76" s="106">
        <f>L77</f>
        <v>2059915</v>
      </c>
      <c r="M76" s="106">
        <f>M77</f>
        <v>2059915</v>
      </c>
      <c r="N76" s="102"/>
      <c r="O76" s="48"/>
    </row>
    <row r="77" spans="1:15" s="12" customFormat="1" x14ac:dyDescent="0.2">
      <c r="A77" s="61" t="s">
        <v>1977</v>
      </c>
      <c r="B77" s="62" t="s">
        <v>1937</v>
      </c>
      <c r="C77" s="62" t="s">
        <v>1930</v>
      </c>
      <c r="D77" s="62" t="s">
        <v>2052</v>
      </c>
      <c r="E77" s="62" t="s">
        <v>2157</v>
      </c>
      <c r="F77" s="65">
        <f>F78</f>
        <v>2432576</v>
      </c>
      <c r="G77" s="65">
        <f>G80</f>
        <v>2432576</v>
      </c>
      <c r="H77" s="63"/>
      <c r="I77" s="108">
        <f>I78</f>
        <v>2432576</v>
      </c>
      <c r="J77" s="108">
        <f>J80</f>
        <v>2432576</v>
      </c>
      <c r="K77" s="21"/>
      <c r="L77" s="108">
        <f>L78</f>
        <v>2059915</v>
      </c>
      <c r="M77" s="108">
        <f>M80</f>
        <v>2059915</v>
      </c>
      <c r="N77" s="21"/>
      <c r="O77" s="48"/>
    </row>
    <row r="78" spans="1:15" s="12" customFormat="1" x14ac:dyDescent="0.2">
      <c r="A78" s="61" t="s">
        <v>2148</v>
      </c>
      <c r="B78" s="62" t="s">
        <v>1937</v>
      </c>
      <c r="C78" s="62" t="s">
        <v>1930</v>
      </c>
      <c r="D78" s="62" t="s">
        <v>2053</v>
      </c>
      <c r="E78" s="62" t="s">
        <v>2157</v>
      </c>
      <c r="F78" s="65">
        <f>F79</f>
        <v>2432576</v>
      </c>
      <c r="G78" s="65">
        <f>G79</f>
        <v>2432576</v>
      </c>
      <c r="H78" s="63"/>
      <c r="I78" s="108">
        <f>I79</f>
        <v>2432576</v>
      </c>
      <c r="J78" s="108">
        <f>J79</f>
        <v>2432576</v>
      </c>
      <c r="K78" s="21"/>
      <c r="L78" s="108">
        <f>L79</f>
        <v>2059915</v>
      </c>
      <c r="M78" s="108">
        <f>M79</f>
        <v>2059915</v>
      </c>
      <c r="N78" s="21"/>
      <c r="O78" s="48"/>
    </row>
    <row r="79" spans="1:15" s="12" customFormat="1" ht="38.25" x14ac:dyDescent="0.2">
      <c r="A79" s="61" t="s">
        <v>2201</v>
      </c>
      <c r="B79" s="62" t="s">
        <v>1937</v>
      </c>
      <c r="C79" s="62" t="s">
        <v>1930</v>
      </c>
      <c r="D79" s="62" t="s">
        <v>2054</v>
      </c>
      <c r="E79" s="62" t="s">
        <v>2157</v>
      </c>
      <c r="F79" s="65">
        <f>F80</f>
        <v>2432576</v>
      </c>
      <c r="G79" s="65">
        <f>G80</f>
        <v>2432576</v>
      </c>
      <c r="H79" s="63"/>
      <c r="I79" s="108">
        <f>I80</f>
        <v>2432576</v>
      </c>
      <c r="J79" s="108">
        <f>J80</f>
        <v>2432576</v>
      </c>
      <c r="K79" s="21"/>
      <c r="L79" s="108">
        <f>L80</f>
        <v>2059915</v>
      </c>
      <c r="M79" s="108">
        <f>M80</f>
        <v>2059915</v>
      </c>
      <c r="N79" s="21"/>
      <c r="O79" s="48"/>
    </row>
    <row r="80" spans="1:15" s="12" customFormat="1" ht="25.5" x14ac:dyDescent="0.2">
      <c r="A80" s="61" t="s">
        <v>2031</v>
      </c>
      <c r="B80" s="62" t="s">
        <v>1937</v>
      </c>
      <c r="C80" s="62" t="s">
        <v>1930</v>
      </c>
      <c r="D80" s="62" t="s">
        <v>2054</v>
      </c>
      <c r="E80" s="62" t="s">
        <v>931</v>
      </c>
      <c r="F80" s="65">
        <v>2432576</v>
      </c>
      <c r="G80" s="65">
        <v>2432576</v>
      </c>
      <c r="H80" s="63"/>
      <c r="I80" s="108">
        <v>2432576</v>
      </c>
      <c r="J80" s="108">
        <v>2432576</v>
      </c>
      <c r="K80" s="21"/>
      <c r="L80" s="108">
        <v>2059915</v>
      </c>
      <c r="M80" s="108">
        <v>2059915</v>
      </c>
      <c r="N80" s="21"/>
      <c r="O80" s="48"/>
    </row>
    <row r="81" spans="1:15" s="12" customFormat="1" x14ac:dyDescent="0.2">
      <c r="A81" s="70" t="s">
        <v>152</v>
      </c>
      <c r="B81" s="71" t="s">
        <v>1937</v>
      </c>
      <c r="C81" s="71" t="s">
        <v>1945</v>
      </c>
      <c r="D81" s="71" t="s">
        <v>2189</v>
      </c>
      <c r="E81" s="71" t="s">
        <v>2157</v>
      </c>
      <c r="F81" s="72">
        <f t="shared" ref="F81:M83" si="2">F82</f>
        <v>39338313.010000005</v>
      </c>
      <c r="G81" s="72">
        <f t="shared" si="2"/>
        <v>12014034.210000001</v>
      </c>
      <c r="H81" s="69"/>
      <c r="I81" s="117">
        <f t="shared" si="2"/>
        <v>39338313.010000005</v>
      </c>
      <c r="J81" s="117">
        <f t="shared" si="2"/>
        <v>12014034.210000001</v>
      </c>
      <c r="K81" s="116"/>
      <c r="L81" s="117">
        <f t="shared" si="2"/>
        <v>38246120.780000001</v>
      </c>
      <c r="M81" s="117">
        <f t="shared" si="2"/>
        <v>11116434.210000001</v>
      </c>
      <c r="N81" s="116"/>
      <c r="O81" s="48"/>
    </row>
    <row r="82" spans="1:15" s="12" customFormat="1" ht="27" x14ac:dyDescent="0.2">
      <c r="A82" s="57" t="s">
        <v>2200</v>
      </c>
      <c r="B82" s="58" t="s">
        <v>1937</v>
      </c>
      <c r="C82" s="58" t="s">
        <v>1945</v>
      </c>
      <c r="D82" s="58" t="s">
        <v>2051</v>
      </c>
      <c r="E82" s="58" t="s">
        <v>2157</v>
      </c>
      <c r="F82" s="60">
        <f t="shared" si="2"/>
        <v>39338313.010000005</v>
      </c>
      <c r="G82" s="60">
        <f t="shared" si="2"/>
        <v>12014034.210000001</v>
      </c>
      <c r="H82" s="60"/>
      <c r="I82" s="102">
        <f t="shared" si="2"/>
        <v>39338313.010000005</v>
      </c>
      <c r="J82" s="102">
        <f t="shared" si="2"/>
        <v>12014034.210000001</v>
      </c>
      <c r="K82" s="102"/>
      <c r="L82" s="102">
        <f t="shared" si="2"/>
        <v>38246120.780000001</v>
      </c>
      <c r="M82" s="102">
        <f t="shared" si="2"/>
        <v>11116434.210000001</v>
      </c>
      <c r="N82" s="102"/>
      <c r="O82" s="48"/>
    </row>
    <row r="83" spans="1:15" s="12" customFormat="1" ht="25.5" x14ac:dyDescent="0.2">
      <c r="A83" s="61" t="s">
        <v>1978</v>
      </c>
      <c r="B83" s="62" t="s">
        <v>1937</v>
      </c>
      <c r="C83" s="62" t="s">
        <v>1945</v>
      </c>
      <c r="D83" s="62" t="s">
        <v>2055</v>
      </c>
      <c r="E83" s="62" t="s">
        <v>2157</v>
      </c>
      <c r="F83" s="63">
        <f t="shared" si="2"/>
        <v>39338313.010000005</v>
      </c>
      <c r="G83" s="63">
        <f t="shared" si="2"/>
        <v>12014034.210000001</v>
      </c>
      <c r="H83" s="63"/>
      <c r="I83" s="21">
        <f t="shared" si="2"/>
        <v>39338313.010000005</v>
      </c>
      <c r="J83" s="21">
        <f t="shared" si="2"/>
        <v>12014034.210000001</v>
      </c>
      <c r="K83" s="21"/>
      <c r="L83" s="21">
        <f t="shared" si="2"/>
        <v>38246120.780000001</v>
      </c>
      <c r="M83" s="21">
        <f t="shared" si="2"/>
        <v>11116434.210000001</v>
      </c>
      <c r="N83" s="21"/>
      <c r="O83" s="48"/>
    </row>
    <row r="84" spans="1:15" s="12" customFormat="1" x14ac:dyDescent="0.2">
      <c r="A84" s="61" t="s">
        <v>1979</v>
      </c>
      <c r="B84" s="62" t="s">
        <v>1937</v>
      </c>
      <c r="C84" s="62" t="s">
        <v>1945</v>
      </c>
      <c r="D84" s="62" t="s">
        <v>2056</v>
      </c>
      <c r="E84" s="62" t="s">
        <v>2157</v>
      </c>
      <c r="F84" s="63">
        <f>F85+F87+F89+F91+F95+F93+F97</f>
        <v>39338313.010000005</v>
      </c>
      <c r="G84" s="63">
        <f>G91+G93</f>
        <v>12014034.210000001</v>
      </c>
      <c r="H84" s="63"/>
      <c r="I84" s="21">
        <f>I85+I87+I89+I91+I95+I93+I97</f>
        <v>39338313.010000005</v>
      </c>
      <c r="J84" s="21">
        <f>J91+J93</f>
        <v>12014034.210000001</v>
      </c>
      <c r="K84" s="21"/>
      <c r="L84" s="21">
        <f>L85+L87+L89+L91+L95+L93+L97</f>
        <v>38246120.780000001</v>
      </c>
      <c r="M84" s="21">
        <f>M91+M93</f>
        <v>11116434.210000001</v>
      </c>
      <c r="N84" s="21"/>
      <c r="O84" s="48"/>
    </row>
    <row r="85" spans="1:15" s="12" customFormat="1" ht="25.5" x14ac:dyDescent="0.2">
      <c r="A85" s="61" t="s">
        <v>404</v>
      </c>
      <c r="B85" s="62" t="s">
        <v>1937</v>
      </c>
      <c r="C85" s="62" t="s">
        <v>1945</v>
      </c>
      <c r="D85" s="62" t="s">
        <v>2057</v>
      </c>
      <c r="E85" s="62" t="s">
        <v>2157</v>
      </c>
      <c r="F85" s="63">
        <f>F86</f>
        <v>19186443.800000001</v>
      </c>
      <c r="G85" s="63"/>
      <c r="H85" s="63"/>
      <c r="I85" s="21">
        <f>I86</f>
        <v>19186443.800000001</v>
      </c>
      <c r="J85" s="21"/>
      <c r="K85" s="21"/>
      <c r="L85" s="21">
        <f>L86</f>
        <v>19186443.800000001</v>
      </c>
      <c r="M85" s="21"/>
      <c r="N85" s="21"/>
      <c r="O85" s="48"/>
    </row>
    <row r="86" spans="1:15" s="12" customFormat="1" ht="25.5" x14ac:dyDescent="0.2">
      <c r="A86" s="61" t="s">
        <v>2031</v>
      </c>
      <c r="B86" s="62" t="s">
        <v>1937</v>
      </c>
      <c r="C86" s="62" t="s">
        <v>1945</v>
      </c>
      <c r="D86" s="62" t="s">
        <v>2057</v>
      </c>
      <c r="E86" s="62" t="s">
        <v>931</v>
      </c>
      <c r="F86" s="63">
        <f>16642543.8+1500000+543900+500000</f>
        <v>19186443.800000001</v>
      </c>
      <c r="G86" s="63"/>
      <c r="H86" s="63"/>
      <c r="I86" s="21">
        <f>16642543.8+1500000+543900+500000</f>
        <v>19186443.800000001</v>
      </c>
      <c r="J86" s="21"/>
      <c r="K86" s="21"/>
      <c r="L86" s="21">
        <f>16642543.8+1500000+543900+500000</f>
        <v>19186443.800000001</v>
      </c>
      <c r="M86" s="21"/>
      <c r="N86" s="21"/>
      <c r="O86" s="48"/>
    </row>
    <row r="87" spans="1:15" s="12" customFormat="1" ht="25.5" x14ac:dyDescent="0.2">
      <c r="A87" s="61" t="s">
        <v>2058</v>
      </c>
      <c r="B87" s="62" t="s">
        <v>1937</v>
      </c>
      <c r="C87" s="62" t="s">
        <v>1945</v>
      </c>
      <c r="D87" s="62" t="s">
        <v>2059</v>
      </c>
      <c r="E87" s="62" t="s">
        <v>2157</v>
      </c>
      <c r="F87" s="63">
        <f>F88</f>
        <v>554300</v>
      </c>
      <c r="G87" s="63"/>
      <c r="H87" s="63"/>
      <c r="I87" s="21">
        <f>I88</f>
        <v>554300</v>
      </c>
      <c r="J87" s="21"/>
      <c r="K87" s="21"/>
      <c r="L87" s="21">
        <f>L88</f>
        <v>507450</v>
      </c>
      <c r="M87" s="21"/>
      <c r="N87" s="21"/>
      <c r="O87" s="48"/>
    </row>
    <row r="88" spans="1:15" s="12" customFormat="1" ht="17.25" customHeight="1" x14ac:dyDescent="0.2">
      <c r="A88" s="61" t="s">
        <v>2031</v>
      </c>
      <c r="B88" s="62" t="s">
        <v>1937</v>
      </c>
      <c r="C88" s="62" t="s">
        <v>1945</v>
      </c>
      <c r="D88" s="62" t="s">
        <v>2059</v>
      </c>
      <c r="E88" s="62" t="s">
        <v>931</v>
      </c>
      <c r="F88" s="63">
        <f>700000-145700</f>
        <v>554300</v>
      </c>
      <c r="G88" s="63"/>
      <c r="H88" s="63"/>
      <c r="I88" s="21">
        <f>700000-145700</f>
        <v>554300</v>
      </c>
      <c r="J88" s="21"/>
      <c r="K88" s="21"/>
      <c r="L88" s="21">
        <v>507450</v>
      </c>
      <c r="M88" s="21"/>
      <c r="N88" s="21"/>
      <c r="O88" s="48"/>
    </row>
    <row r="89" spans="1:15" x14ac:dyDescent="0.2">
      <c r="A89" s="61" t="s">
        <v>1980</v>
      </c>
      <c r="B89" s="62" t="s">
        <v>1937</v>
      </c>
      <c r="C89" s="62" t="s">
        <v>1945</v>
      </c>
      <c r="D89" s="62" t="s">
        <v>2060</v>
      </c>
      <c r="E89" s="62" t="s">
        <v>2157</v>
      </c>
      <c r="F89" s="63">
        <f>F90</f>
        <v>483800</v>
      </c>
      <c r="G89" s="63"/>
      <c r="H89" s="63"/>
      <c r="I89" s="21">
        <f>I90</f>
        <v>483800</v>
      </c>
      <c r="J89" s="21"/>
      <c r="K89" s="21"/>
      <c r="L89" s="21">
        <f>L90</f>
        <v>435792.77</v>
      </c>
      <c r="M89" s="21"/>
      <c r="N89" s="21"/>
      <c r="O89" s="52"/>
    </row>
    <row r="90" spans="1:15" s="12" customFormat="1" ht="25.5" x14ac:dyDescent="0.2">
      <c r="A90" s="61" t="s">
        <v>2031</v>
      </c>
      <c r="B90" s="62" t="s">
        <v>1937</v>
      </c>
      <c r="C90" s="62" t="s">
        <v>1945</v>
      </c>
      <c r="D90" s="62" t="s">
        <v>2060</v>
      </c>
      <c r="E90" s="62" t="s">
        <v>931</v>
      </c>
      <c r="F90" s="63">
        <f>532000-48200</f>
        <v>483800</v>
      </c>
      <c r="G90" s="73"/>
      <c r="H90" s="63"/>
      <c r="I90" s="21">
        <f>532000-48200</f>
        <v>483800</v>
      </c>
      <c r="J90" s="109"/>
      <c r="K90" s="21"/>
      <c r="L90" s="21">
        <v>435792.77</v>
      </c>
      <c r="M90" s="109"/>
      <c r="N90" s="21"/>
      <c r="O90" s="48"/>
    </row>
    <row r="91" spans="1:15" s="12" customFormat="1" ht="51" x14ac:dyDescent="0.2">
      <c r="A91" s="61" t="s">
        <v>2202</v>
      </c>
      <c r="B91" s="62" t="s">
        <v>1937</v>
      </c>
      <c r="C91" s="62" t="s">
        <v>1945</v>
      </c>
      <c r="D91" s="62" t="s">
        <v>2165</v>
      </c>
      <c r="E91" s="62" t="s">
        <v>2157</v>
      </c>
      <c r="F91" s="63">
        <f>F92</f>
        <v>11116434.210000001</v>
      </c>
      <c r="G91" s="63">
        <f>G92</f>
        <v>11116434.210000001</v>
      </c>
      <c r="H91" s="63"/>
      <c r="I91" s="21">
        <f>I92</f>
        <v>11116434.210000001</v>
      </c>
      <c r="J91" s="21">
        <f>J92</f>
        <v>11116434.210000001</v>
      </c>
      <c r="K91" s="21"/>
      <c r="L91" s="21">
        <f>L92</f>
        <v>11116434.210000001</v>
      </c>
      <c r="M91" s="21">
        <f>M92</f>
        <v>11116434.210000001</v>
      </c>
      <c r="N91" s="21"/>
      <c r="O91" s="48"/>
    </row>
    <row r="92" spans="1:15" s="12" customFormat="1" ht="25.5" x14ac:dyDescent="0.2">
      <c r="A92" s="61" t="s">
        <v>2031</v>
      </c>
      <c r="B92" s="62" t="s">
        <v>1937</v>
      </c>
      <c r="C92" s="62" t="s">
        <v>1945</v>
      </c>
      <c r="D92" s="62" t="s">
        <v>2165</v>
      </c>
      <c r="E92" s="62" t="s">
        <v>931</v>
      </c>
      <c r="F92" s="63">
        <v>11116434.210000001</v>
      </c>
      <c r="G92" s="63">
        <v>11116434.210000001</v>
      </c>
      <c r="H92" s="63"/>
      <c r="I92" s="21">
        <v>11116434.210000001</v>
      </c>
      <c r="J92" s="21">
        <v>11116434.210000001</v>
      </c>
      <c r="K92" s="21"/>
      <c r="L92" s="21">
        <v>11116434.210000001</v>
      </c>
      <c r="M92" s="21">
        <v>11116434.210000001</v>
      </c>
      <c r="N92" s="21"/>
      <c r="O92" s="48"/>
    </row>
    <row r="93" spans="1:15" s="12" customFormat="1" ht="76.5" x14ac:dyDescent="0.2">
      <c r="A93" s="61" t="s">
        <v>2203</v>
      </c>
      <c r="B93" s="62" t="s">
        <v>1937</v>
      </c>
      <c r="C93" s="62" t="s">
        <v>1945</v>
      </c>
      <c r="D93" s="62" t="s">
        <v>2204</v>
      </c>
      <c r="E93" s="62" t="s">
        <v>2157</v>
      </c>
      <c r="F93" s="63">
        <f>F94</f>
        <v>897600</v>
      </c>
      <c r="G93" s="63">
        <f>G94</f>
        <v>897600</v>
      </c>
      <c r="H93" s="63"/>
      <c r="I93" s="21">
        <f>I94</f>
        <v>897600</v>
      </c>
      <c r="J93" s="21">
        <f>J94</f>
        <v>897600</v>
      </c>
      <c r="K93" s="21"/>
      <c r="L93" s="21">
        <f>L94</f>
        <v>0</v>
      </c>
      <c r="M93" s="21">
        <f>M94</f>
        <v>0</v>
      </c>
      <c r="N93" s="21"/>
      <c r="O93" s="48"/>
    </row>
    <row r="94" spans="1:15" s="12" customFormat="1" ht="25.5" x14ac:dyDescent="0.2">
      <c r="A94" s="61" t="s">
        <v>2031</v>
      </c>
      <c r="B94" s="62" t="s">
        <v>1937</v>
      </c>
      <c r="C94" s="62" t="s">
        <v>1945</v>
      </c>
      <c r="D94" s="62" t="s">
        <v>2204</v>
      </c>
      <c r="E94" s="62" t="s">
        <v>931</v>
      </c>
      <c r="F94" s="63">
        <v>897600</v>
      </c>
      <c r="G94" s="63">
        <v>897600</v>
      </c>
      <c r="H94" s="63"/>
      <c r="I94" s="21">
        <v>897600</v>
      </c>
      <c r="J94" s="21">
        <v>897600</v>
      </c>
      <c r="K94" s="21"/>
      <c r="L94" s="21">
        <v>0</v>
      </c>
      <c r="M94" s="21">
        <v>0</v>
      </c>
      <c r="N94" s="21"/>
      <c r="O94" s="48"/>
    </row>
    <row r="95" spans="1:15" s="12" customFormat="1" ht="20.25" customHeight="1" x14ac:dyDescent="0.2">
      <c r="A95" s="61" t="s">
        <v>2166</v>
      </c>
      <c r="B95" s="62" t="s">
        <v>1937</v>
      </c>
      <c r="C95" s="62" t="s">
        <v>1945</v>
      </c>
      <c r="D95" s="62" t="s">
        <v>2164</v>
      </c>
      <c r="E95" s="62" t="s">
        <v>2157</v>
      </c>
      <c r="F95" s="63">
        <f>F96</f>
        <v>7000000</v>
      </c>
      <c r="G95" s="73"/>
      <c r="H95" s="63"/>
      <c r="I95" s="21">
        <f>I96</f>
        <v>7000000</v>
      </c>
      <c r="J95" s="109"/>
      <c r="K95" s="21"/>
      <c r="L95" s="21">
        <f>L96</f>
        <v>7000000</v>
      </c>
      <c r="M95" s="109"/>
      <c r="N95" s="21"/>
      <c r="O95" s="48"/>
    </row>
    <row r="96" spans="1:15" s="12" customFormat="1" ht="46.5" customHeight="1" x14ac:dyDescent="0.2">
      <c r="A96" s="61" t="s">
        <v>2031</v>
      </c>
      <c r="B96" s="62" t="s">
        <v>1937</v>
      </c>
      <c r="C96" s="62" t="s">
        <v>1945</v>
      </c>
      <c r="D96" s="62" t="s">
        <v>2164</v>
      </c>
      <c r="E96" s="62" t="s">
        <v>931</v>
      </c>
      <c r="F96" s="63">
        <v>7000000</v>
      </c>
      <c r="G96" s="73"/>
      <c r="H96" s="63"/>
      <c r="I96" s="21">
        <v>7000000</v>
      </c>
      <c r="J96" s="109"/>
      <c r="K96" s="21"/>
      <c r="L96" s="21">
        <v>7000000</v>
      </c>
      <c r="M96" s="109"/>
      <c r="N96" s="21"/>
      <c r="O96" s="48"/>
    </row>
    <row r="97" spans="1:15" s="12" customFormat="1" ht="63.75" x14ac:dyDescent="0.2">
      <c r="A97" s="74" t="s">
        <v>2205</v>
      </c>
      <c r="B97" s="62" t="s">
        <v>1937</v>
      </c>
      <c r="C97" s="62" t="s">
        <v>1945</v>
      </c>
      <c r="D97" s="62" t="s">
        <v>2206</v>
      </c>
      <c r="E97" s="62" t="s">
        <v>2157</v>
      </c>
      <c r="F97" s="63">
        <f>F98</f>
        <v>99735</v>
      </c>
      <c r="G97" s="73"/>
      <c r="H97" s="63"/>
      <c r="I97" s="21">
        <f>I98</f>
        <v>99735</v>
      </c>
      <c r="J97" s="109"/>
      <c r="K97" s="21"/>
      <c r="L97" s="21">
        <f>L98</f>
        <v>0</v>
      </c>
      <c r="M97" s="109"/>
      <c r="N97" s="21"/>
      <c r="O97" s="48"/>
    </row>
    <row r="98" spans="1:15" s="13" customFormat="1" ht="25.5" x14ac:dyDescent="0.2">
      <c r="A98" s="74" t="s">
        <v>2207</v>
      </c>
      <c r="B98" s="62" t="s">
        <v>1937</v>
      </c>
      <c r="C98" s="62" t="s">
        <v>1945</v>
      </c>
      <c r="D98" s="62" t="s">
        <v>2206</v>
      </c>
      <c r="E98" s="62" t="s">
        <v>931</v>
      </c>
      <c r="F98" s="63">
        <v>99735</v>
      </c>
      <c r="G98" s="73"/>
      <c r="H98" s="63"/>
      <c r="I98" s="21">
        <v>99735</v>
      </c>
      <c r="J98" s="109"/>
      <c r="K98" s="21"/>
      <c r="L98" s="21">
        <v>0</v>
      </c>
      <c r="M98" s="109"/>
      <c r="N98" s="21"/>
      <c r="O98" s="49"/>
    </row>
    <row r="99" spans="1:15" s="12" customFormat="1" ht="14.25" x14ac:dyDescent="0.2">
      <c r="A99" s="54" t="s">
        <v>1669</v>
      </c>
      <c r="B99" s="55" t="s">
        <v>1937</v>
      </c>
      <c r="C99" s="55" t="s">
        <v>960</v>
      </c>
      <c r="D99" s="55" t="s">
        <v>2189</v>
      </c>
      <c r="E99" s="55" t="s">
        <v>2157</v>
      </c>
      <c r="F99" s="56">
        <f>F100</f>
        <v>38762.199999999997</v>
      </c>
      <c r="G99" s="56">
        <f>G100</f>
        <v>34693.199999999997</v>
      </c>
      <c r="H99" s="56"/>
      <c r="I99" s="105">
        <f>I100</f>
        <v>38762.199999999997</v>
      </c>
      <c r="J99" s="105">
        <f>J100</f>
        <v>34693.199999999997</v>
      </c>
      <c r="K99" s="105"/>
      <c r="L99" s="105">
        <f>L100</f>
        <v>17522</v>
      </c>
      <c r="M99" s="105">
        <f>M100</f>
        <v>15769.8</v>
      </c>
      <c r="N99" s="105"/>
      <c r="O99" s="48"/>
    </row>
    <row r="100" spans="1:15" s="12" customFormat="1" ht="27" x14ac:dyDescent="0.2">
      <c r="A100" s="57" t="s">
        <v>2194</v>
      </c>
      <c r="B100" s="58" t="s">
        <v>1937</v>
      </c>
      <c r="C100" s="58" t="s">
        <v>960</v>
      </c>
      <c r="D100" s="58" t="s">
        <v>2041</v>
      </c>
      <c r="E100" s="58" t="s">
        <v>2157</v>
      </c>
      <c r="F100" s="60">
        <f>F102+F104</f>
        <v>38762.199999999997</v>
      </c>
      <c r="G100" s="60">
        <f>G101</f>
        <v>34693.199999999997</v>
      </c>
      <c r="H100" s="60"/>
      <c r="I100" s="102">
        <f>I102+I104</f>
        <v>38762.199999999997</v>
      </c>
      <c r="J100" s="102">
        <f>J101</f>
        <v>34693.199999999997</v>
      </c>
      <c r="K100" s="102"/>
      <c r="L100" s="102">
        <f>L102+L104</f>
        <v>17522</v>
      </c>
      <c r="M100" s="102">
        <f>M101</f>
        <v>15769.8</v>
      </c>
      <c r="N100" s="102"/>
      <c r="O100" s="48"/>
    </row>
    <row r="101" spans="1:15" s="12" customFormat="1" ht="33.75" customHeight="1" x14ac:dyDescent="0.2">
      <c r="A101" s="61" t="s">
        <v>1973</v>
      </c>
      <c r="B101" s="62" t="s">
        <v>1937</v>
      </c>
      <c r="C101" s="62" t="s">
        <v>960</v>
      </c>
      <c r="D101" s="62" t="s">
        <v>2042</v>
      </c>
      <c r="E101" s="62" t="s">
        <v>2157</v>
      </c>
      <c r="F101" s="63">
        <f>F100</f>
        <v>38762.199999999997</v>
      </c>
      <c r="G101" s="65">
        <f>G102</f>
        <v>34693.199999999997</v>
      </c>
      <c r="H101" s="63"/>
      <c r="I101" s="21">
        <f>I100</f>
        <v>38762.199999999997</v>
      </c>
      <c r="J101" s="108">
        <f>J102</f>
        <v>34693.199999999997</v>
      </c>
      <c r="K101" s="21"/>
      <c r="L101" s="21">
        <f>L100</f>
        <v>17522</v>
      </c>
      <c r="M101" s="108">
        <f>M102</f>
        <v>15769.8</v>
      </c>
      <c r="N101" s="21"/>
      <c r="O101" s="48"/>
    </row>
    <row r="102" spans="1:15" s="12" customFormat="1" ht="51" x14ac:dyDescent="0.2">
      <c r="A102" s="61" t="s">
        <v>2208</v>
      </c>
      <c r="B102" s="62" t="s">
        <v>1937</v>
      </c>
      <c r="C102" s="62" t="s">
        <v>960</v>
      </c>
      <c r="D102" s="62" t="s">
        <v>2061</v>
      </c>
      <c r="E102" s="62" t="s">
        <v>2157</v>
      </c>
      <c r="F102" s="63">
        <f>F103</f>
        <v>34693.199999999997</v>
      </c>
      <c r="G102" s="65">
        <f>G103</f>
        <v>34693.199999999997</v>
      </c>
      <c r="H102" s="63"/>
      <c r="I102" s="21">
        <f>I103</f>
        <v>34693.199999999997</v>
      </c>
      <c r="J102" s="108">
        <f>J103</f>
        <v>34693.199999999997</v>
      </c>
      <c r="K102" s="21"/>
      <c r="L102" s="21">
        <f>L103</f>
        <v>15769.8</v>
      </c>
      <c r="M102" s="108">
        <f>M103</f>
        <v>15769.8</v>
      </c>
      <c r="N102" s="21"/>
      <c r="O102" s="48"/>
    </row>
    <row r="103" spans="1:15" s="12" customFormat="1" ht="25.5" x14ac:dyDescent="0.2">
      <c r="A103" s="61" t="s">
        <v>2031</v>
      </c>
      <c r="B103" s="62" t="s">
        <v>1937</v>
      </c>
      <c r="C103" s="62" t="s">
        <v>960</v>
      </c>
      <c r="D103" s="62" t="s">
        <v>2061</v>
      </c>
      <c r="E103" s="62" t="s">
        <v>931</v>
      </c>
      <c r="F103" s="63">
        <v>34693.199999999997</v>
      </c>
      <c r="G103" s="65">
        <v>34693.199999999997</v>
      </c>
      <c r="H103" s="63"/>
      <c r="I103" s="21">
        <v>34693.199999999997</v>
      </c>
      <c r="J103" s="108">
        <v>34693.199999999997</v>
      </c>
      <c r="K103" s="21"/>
      <c r="L103" s="21">
        <v>15769.8</v>
      </c>
      <c r="M103" s="108">
        <v>15769.8</v>
      </c>
      <c r="N103" s="21"/>
      <c r="O103" s="48"/>
    </row>
    <row r="104" spans="1:15" s="12" customFormat="1" ht="38.25" x14ac:dyDescent="0.2">
      <c r="A104" s="61" t="s">
        <v>1981</v>
      </c>
      <c r="B104" s="62" t="s">
        <v>1937</v>
      </c>
      <c r="C104" s="62" t="s">
        <v>960</v>
      </c>
      <c r="D104" s="62" t="s">
        <v>2062</v>
      </c>
      <c r="E104" s="62" t="s">
        <v>2157</v>
      </c>
      <c r="F104" s="63">
        <f>F105</f>
        <v>4069</v>
      </c>
      <c r="G104" s="63"/>
      <c r="H104" s="63"/>
      <c r="I104" s="21">
        <f>I105</f>
        <v>4069</v>
      </c>
      <c r="J104" s="21"/>
      <c r="K104" s="21"/>
      <c r="L104" s="21">
        <f>L105</f>
        <v>1752.2</v>
      </c>
      <c r="M104" s="21"/>
      <c r="N104" s="21"/>
      <c r="O104" s="48"/>
    </row>
    <row r="105" spans="1:15" s="13" customFormat="1" ht="25.5" x14ac:dyDescent="0.2">
      <c r="A105" s="61" t="s">
        <v>2031</v>
      </c>
      <c r="B105" s="62" t="s">
        <v>1937</v>
      </c>
      <c r="C105" s="62" t="s">
        <v>960</v>
      </c>
      <c r="D105" s="62" t="s">
        <v>2062</v>
      </c>
      <c r="E105" s="62" t="s">
        <v>931</v>
      </c>
      <c r="F105" s="63">
        <v>4069</v>
      </c>
      <c r="G105" s="63"/>
      <c r="H105" s="63"/>
      <c r="I105" s="21">
        <v>4069</v>
      </c>
      <c r="J105" s="21"/>
      <c r="K105" s="21"/>
      <c r="L105" s="21">
        <v>1752.2</v>
      </c>
      <c r="M105" s="21"/>
      <c r="N105" s="21"/>
      <c r="O105" s="49"/>
    </row>
    <row r="106" spans="1:15" s="12" customFormat="1" ht="14.25" x14ac:dyDescent="0.2">
      <c r="A106" s="54" t="s">
        <v>1927</v>
      </c>
      <c r="B106" s="55" t="s">
        <v>1937</v>
      </c>
      <c r="C106" s="55" t="s">
        <v>1928</v>
      </c>
      <c r="D106" s="55" t="s">
        <v>2189</v>
      </c>
      <c r="E106" s="55" t="s">
        <v>2157</v>
      </c>
      <c r="F106" s="56">
        <f>F107+F111</f>
        <v>244200</v>
      </c>
      <c r="G106" s="56"/>
      <c r="H106" s="56"/>
      <c r="I106" s="105">
        <f>I107+I111</f>
        <v>244200</v>
      </c>
      <c r="J106" s="105"/>
      <c r="K106" s="105"/>
      <c r="L106" s="105">
        <f>L107+L111</f>
        <v>140000</v>
      </c>
      <c r="M106" s="105"/>
      <c r="N106" s="105"/>
      <c r="O106" s="48"/>
    </row>
    <row r="107" spans="1:15" s="12" customFormat="1" ht="27" x14ac:dyDescent="0.2">
      <c r="A107" s="57" t="s">
        <v>2209</v>
      </c>
      <c r="B107" s="58" t="s">
        <v>1937</v>
      </c>
      <c r="C107" s="58" t="s">
        <v>1928</v>
      </c>
      <c r="D107" s="58" t="s">
        <v>2063</v>
      </c>
      <c r="E107" s="58" t="s">
        <v>2157</v>
      </c>
      <c r="F107" s="60">
        <f>F108</f>
        <v>145000</v>
      </c>
      <c r="G107" s="60"/>
      <c r="H107" s="60"/>
      <c r="I107" s="102">
        <f>I108</f>
        <v>145000</v>
      </c>
      <c r="J107" s="102"/>
      <c r="K107" s="102"/>
      <c r="L107" s="102">
        <f>L108</f>
        <v>140000</v>
      </c>
      <c r="M107" s="102"/>
      <c r="N107" s="102"/>
      <c r="O107" s="48"/>
    </row>
    <row r="108" spans="1:15" s="12" customFormat="1" ht="38.25" x14ac:dyDescent="0.2">
      <c r="A108" s="61" t="s">
        <v>1982</v>
      </c>
      <c r="B108" s="62" t="s">
        <v>1937</v>
      </c>
      <c r="C108" s="62" t="s">
        <v>1928</v>
      </c>
      <c r="D108" s="62" t="s">
        <v>2064</v>
      </c>
      <c r="E108" s="62" t="s">
        <v>2157</v>
      </c>
      <c r="F108" s="63">
        <f>F109</f>
        <v>145000</v>
      </c>
      <c r="G108" s="63"/>
      <c r="H108" s="63"/>
      <c r="I108" s="21">
        <f>I109</f>
        <v>145000</v>
      </c>
      <c r="J108" s="21"/>
      <c r="K108" s="21"/>
      <c r="L108" s="21">
        <f>L109</f>
        <v>140000</v>
      </c>
      <c r="M108" s="21"/>
      <c r="N108" s="21"/>
      <c r="O108" s="48"/>
    </row>
    <row r="109" spans="1:15" s="12" customFormat="1" x14ac:dyDescent="0.2">
      <c r="A109" s="61" t="s">
        <v>112</v>
      </c>
      <c r="B109" s="62" t="s">
        <v>1937</v>
      </c>
      <c r="C109" s="62" t="s">
        <v>1928</v>
      </c>
      <c r="D109" s="62" t="s">
        <v>2065</v>
      </c>
      <c r="E109" s="62" t="s">
        <v>2157</v>
      </c>
      <c r="F109" s="63">
        <f>F110</f>
        <v>145000</v>
      </c>
      <c r="G109" s="63"/>
      <c r="H109" s="63"/>
      <c r="I109" s="21">
        <f>I110</f>
        <v>145000</v>
      </c>
      <c r="J109" s="21"/>
      <c r="K109" s="21"/>
      <c r="L109" s="21">
        <f>L110</f>
        <v>140000</v>
      </c>
      <c r="M109" s="21"/>
      <c r="N109" s="21"/>
      <c r="O109" s="48"/>
    </row>
    <row r="110" spans="1:15" s="12" customFormat="1" ht="25.5" x14ac:dyDescent="0.2">
      <c r="A110" s="61" t="s">
        <v>2031</v>
      </c>
      <c r="B110" s="62" t="s">
        <v>1937</v>
      </c>
      <c r="C110" s="62" t="s">
        <v>1928</v>
      </c>
      <c r="D110" s="62" t="s">
        <v>2065</v>
      </c>
      <c r="E110" s="62" t="s">
        <v>931</v>
      </c>
      <c r="F110" s="63">
        <v>145000</v>
      </c>
      <c r="G110" s="63"/>
      <c r="H110" s="63"/>
      <c r="I110" s="21">
        <v>145000</v>
      </c>
      <c r="J110" s="21"/>
      <c r="K110" s="21"/>
      <c r="L110" s="21">
        <v>140000</v>
      </c>
      <c r="M110" s="21"/>
      <c r="N110" s="21"/>
      <c r="O110" s="48"/>
    </row>
    <row r="111" spans="1:15" s="12" customFormat="1" ht="27" x14ac:dyDescent="0.2">
      <c r="A111" s="57" t="s">
        <v>2194</v>
      </c>
      <c r="B111" s="58" t="s">
        <v>1937</v>
      </c>
      <c r="C111" s="58" t="s">
        <v>1928</v>
      </c>
      <c r="D111" s="58" t="s">
        <v>2041</v>
      </c>
      <c r="E111" s="58" t="s">
        <v>2157</v>
      </c>
      <c r="F111" s="60">
        <f>F112</f>
        <v>99200</v>
      </c>
      <c r="G111" s="60"/>
      <c r="H111" s="60"/>
      <c r="I111" s="102">
        <f>I112</f>
        <v>99200</v>
      </c>
      <c r="J111" s="102"/>
      <c r="K111" s="102"/>
      <c r="L111" s="102">
        <f>L112</f>
        <v>0</v>
      </c>
      <c r="M111" s="102"/>
      <c r="N111" s="102"/>
      <c r="O111" s="48"/>
    </row>
    <row r="112" spans="1:15" s="14" customFormat="1" ht="25.5" x14ac:dyDescent="0.2">
      <c r="A112" s="61" t="s">
        <v>1983</v>
      </c>
      <c r="B112" s="62" t="s">
        <v>1937</v>
      </c>
      <c r="C112" s="62" t="s">
        <v>1928</v>
      </c>
      <c r="D112" s="62" t="s">
        <v>2066</v>
      </c>
      <c r="E112" s="62" t="s">
        <v>2157</v>
      </c>
      <c r="F112" s="63">
        <f>F113</f>
        <v>99200</v>
      </c>
      <c r="G112" s="63"/>
      <c r="H112" s="63"/>
      <c r="I112" s="21">
        <f>I113</f>
        <v>99200</v>
      </c>
      <c r="J112" s="21"/>
      <c r="K112" s="21"/>
      <c r="L112" s="21">
        <f>L113</f>
        <v>0</v>
      </c>
      <c r="M112" s="21"/>
      <c r="N112" s="21"/>
      <c r="O112" s="53"/>
    </row>
    <row r="113" spans="1:15" s="12" customFormat="1" x14ac:dyDescent="0.2">
      <c r="A113" s="61" t="s">
        <v>1984</v>
      </c>
      <c r="B113" s="62" t="s">
        <v>1937</v>
      </c>
      <c r="C113" s="62" t="s">
        <v>1928</v>
      </c>
      <c r="D113" s="62" t="s">
        <v>2067</v>
      </c>
      <c r="E113" s="62" t="s">
        <v>2157</v>
      </c>
      <c r="F113" s="63">
        <f>F114</f>
        <v>99200</v>
      </c>
      <c r="G113" s="63"/>
      <c r="H113" s="63"/>
      <c r="I113" s="21">
        <f>I114</f>
        <v>99200</v>
      </c>
      <c r="J113" s="21"/>
      <c r="K113" s="21"/>
      <c r="L113" s="21">
        <f>L114</f>
        <v>0</v>
      </c>
      <c r="M113" s="21"/>
      <c r="N113" s="21"/>
      <c r="O113" s="48"/>
    </row>
    <row r="114" spans="1:15" s="12" customFormat="1" ht="25.5" x14ac:dyDescent="0.2">
      <c r="A114" s="61" t="s">
        <v>2031</v>
      </c>
      <c r="B114" s="62" t="s">
        <v>1937</v>
      </c>
      <c r="C114" s="62" t="s">
        <v>1928</v>
      </c>
      <c r="D114" s="62" t="s">
        <v>2067</v>
      </c>
      <c r="E114" s="62" t="s">
        <v>931</v>
      </c>
      <c r="F114" s="63">
        <v>99200</v>
      </c>
      <c r="G114" s="63"/>
      <c r="H114" s="63"/>
      <c r="I114" s="21">
        <v>99200</v>
      </c>
      <c r="J114" s="21"/>
      <c r="K114" s="21"/>
      <c r="L114" s="21">
        <v>0</v>
      </c>
      <c r="M114" s="21"/>
      <c r="N114" s="21"/>
      <c r="O114" s="48"/>
    </row>
    <row r="115" spans="1:15" s="12" customFormat="1" ht="15.75" x14ac:dyDescent="0.2">
      <c r="A115" s="66" t="s">
        <v>1929</v>
      </c>
      <c r="B115" s="67" t="s">
        <v>1930</v>
      </c>
      <c r="C115" s="67" t="s">
        <v>2210</v>
      </c>
      <c r="D115" s="67" t="s">
        <v>2189</v>
      </c>
      <c r="E115" s="67" t="s">
        <v>2157</v>
      </c>
      <c r="F115" s="75">
        <f t="shared" ref="F115:N115" si="3">F116+F180+F209+F256</f>
        <v>212620442.95999998</v>
      </c>
      <c r="G115" s="75">
        <f t="shared" si="3"/>
        <v>33835327.640000001</v>
      </c>
      <c r="H115" s="75">
        <f t="shared" si="3"/>
        <v>34468093</v>
      </c>
      <c r="I115" s="118">
        <f t="shared" si="3"/>
        <v>211730863.00999999</v>
      </c>
      <c r="J115" s="118">
        <f t="shared" si="3"/>
        <v>33026747.689999998</v>
      </c>
      <c r="K115" s="118">
        <f t="shared" si="3"/>
        <v>34468093</v>
      </c>
      <c r="L115" s="118">
        <f t="shared" si="3"/>
        <v>207047033.39000002</v>
      </c>
      <c r="M115" s="118">
        <f t="shared" si="3"/>
        <v>32315907.41</v>
      </c>
      <c r="N115" s="118">
        <f t="shared" si="3"/>
        <v>34433514.920000002</v>
      </c>
      <c r="O115" s="48"/>
    </row>
    <row r="116" spans="1:15" s="13" customFormat="1" ht="14.25" x14ac:dyDescent="0.2">
      <c r="A116" s="54" t="s">
        <v>1931</v>
      </c>
      <c r="B116" s="55" t="s">
        <v>1930</v>
      </c>
      <c r="C116" s="55" t="s">
        <v>900</v>
      </c>
      <c r="D116" s="55" t="s">
        <v>2189</v>
      </c>
      <c r="E116" s="55" t="s">
        <v>2157</v>
      </c>
      <c r="F116" s="56">
        <f t="shared" ref="F116:N116" si="4">F117+F164+F170</f>
        <v>46666022</v>
      </c>
      <c r="G116" s="56">
        <f t="shared" si="4"/>
        <v>4388929</v>
      </c>
      <c r="H116" s="56">
        <f t="shared" si="4"/>
        <v>25589193</v>
      </c>
      <c r="I116" s="105">
        <f t="shared" si="4"/>
        <v>46480022</v>
      </c>
      <c r="J116" s="105">
        <f t="shared" si="4"/>
        <v>4388929</v>
      </c>
      <c r="K116" s="105">
        <f t="shared" si="4"/>
        <v>25589193</v>
      </c>
      <c r="L116" s="105">
        <f t="shared" si="4"/>
        <v>44938807.829999998</v>
      </c>
      <c r="M116" s="105">
        <f t="shared" si="4"/>
        <v>4388929</v>
      </c>
      <c r="N116" s="105">
        <f t="shared" si="4"/>
        <v>25589193</v>
      </c>
      <c r="O116" s="49"/>
    </row>
    <row r="117" spans="1:15" s="13" customFormat="1" ht="27" x14ac:dyDescent="0.2">
      <c r="A117" s="57" t="s">
        <v>2200</v>
      </c>
      <c r="B117" s="58" t="s">
        <v>1930</v>
      </c>
      <c r="C117" s="58" t="s">
        <v>900</v>
      </c>
      <c r="D117" s="58" t="s">
        <v>2051</v>
      </c>
      <c r="E117" s="58" t="s">
        <v>2157</v>
      </c>
      <c r="F117" s="60">
        <f>F118</f>
        <v>33755229</v>
      </c>
      <c r="G117" s="60">
        <f t="shared" ref="G117:N118" si="5">G118</f>
        <v>4388929</v>
      </c>
      <c r="H117" s="60">
        <f t="shared" si="5"/>
        <v>19393600</v>
      </c>
      <c r="I117" s="102">
        <f>I118</f>
        <v>33496229</v>
      </c>
      <c r="J117" s="102">
        <f t="shared" si="5"/>
        <v>4388929</v>
      </c>
      <c r="K117" s="102">
        <f t="shared" si="5"/>
        <v>19393600</v>
      </c>
      <c r="L117" s="102">
        <f>L118</f>
        <v>32923062.920000002</v>
      </c>
      <c r="M117" s="102">
        <f t="shared" si="5"/>
        <v>4388929</v>
      </c>
      <c r="N117" s="102">
        <f t="shared" si="5"/>
        <v>19393600</v>
      </c>
      <c r="O117" s="49"/>
    </row>
    <row r="118" spans="1:15" s="12" customFormat="1" ht="25.5" x14ac:dyDescent="0.2">
      <c r="A118" s="61" t="s">
        <v>1985</v>
      </c>
      <c r="B118" s="62" t="s">
        <v>1930</v>
      </c>
      <c r="C118" s="62" t="s">
        <v>900</v>
      </c>
      <c r="D118" s="62" t="s">
        <v>2068</v>
      </c>
      <c r="E118" s="62" t="s">
        <v>2157</v>
      </c>
      <c r="F118" s="63">
        <f>F119</f>
        <v>33755229</v>
      </c>
      <c r="G118" s="63">
        <f t="shared" si="5"/>
        <v>4388929</v>
      </c>
      <c r="H118" s="63">
        <f>H119</f>
        <v>19393600</v>
      </c>
      <c r="I118" s="21">
        <f>I119</f>
        <v>33496229</v>
      </c>
      <c r="J118" s="21">
        <f t="shared" si="5"/>
        <v>4388929</v>
      </c>
      <c r="K118" s="21">
        <f>K119</f>
        <v>19393600</v>
      </c>
      <c r="L118" s="21">
        <f>L119</f>
        <v>32923062.920000002</v>
      </c>
      <c r="M118" s="21">
        <f t="shared" si="5"/>
        <v>4388929</v>
      </c>
      <c r="N118" s="21">
        <f>N119</f>
        <v>19393600</v>
      </c>
      <c r="O118" s="48"/>
    </row>
    <row r="119" spans="1:15" s="12" customFormat="1" ht="25.5" x14ac:dyDescent="0.2">
      <c r="A119" s="61" t="s">
        <v>1986</v>
      </c>
      <c r="B119" s="62" t="s">
        <v>1930</v>
      </c>
      <c r="C119" s="62" t="s">
        <v>900</v>
      </c>
      <c r="D119" s="62" t="s">
        <v>2069</v>
      </c>
      <c r="E119" s="62" t="s">
        <v>2157</v>
      </c>
      <c r="F119" s="63">
        <f>F120+F124+F128+F146+F130+F132+F134+F136+F138+F140+F148+F150+F152+F154+F156+F158+F142+F144+F160+F163+F122+F127</f>
        <v>33755229</v>
      </c>
      <c r="G119" s="63">
        <f>G120+G124+G128+G146+G130+G132+G134+G136+G138+G140+G148+G150+G152+G154+G156+G158+G142+G144</f>
        <v>4388929</v>
      </c>
      <c r="H119" s="63">
        <f>H120+H124+H128+H146+H130+H132+H134+H136+H138+H140+H148+H150+H152+H154+H156+H158+H142+H145+H147+H160+H163+H127</f>
        <v>19393600</v>
      </c>
      <c r="I119" s="21">
        <f>I120+I124+I128+I146+I130+I132+I134+I136+I138+I140+I148+I150+I152+I154+I156+I158+I142+I144+I160+I163+I122+I127</f>
        <v>33496229</v>
      </c>
      <c r="J119" s="21">
        <f>J120+J124+J128+J146+J130+J132+J134+J136+J138+J140+J148+J150+J152+J154+J156+J158+J142+J144</f>
        <v>4388929</v>
      </c>
      <c r="K119" s="21">
        <f>K120+K124+K128+K146+K130+K132+K134+K136+K138+K140+K148+K150+K152+K154+K156+K158+K142+K145+K147+K160+K163+K127</f>
        <v>19393600</v>
      </c>
      <c r="L119" s="21">
        <f>L120+L124+L128+L146+L130+L132+L134+L136+L138+L140+L148+L150+L152+L154+L156+L142+L144+L160+L163+L122+L127+L158</f>
        <v>32923062.920000002</v>
      </c>
      <c r="M119" s="21">
        <f>M120+M124+M128+M146+M130+M132+M134+M136+M138+M140+M148+M150+M152+M154+M156+M158+M142+M144</f>
        <v>4388929</v>
      </c>
      <c r="N119" s="21">
        <f>N120+N124+N128+N146+N130+N132+N134+N136+N138+N140+N148+N150+N152+N154+N156+N158+N142+N145+N147+N160+N163+N127</f>
        <v>19393600</v>
      </c>
      <c r="O119" s="48"/>
    </row>
    <row r="120" spans="1:15" s="12" customFormat="1" ht="25.5" x14ac:dyDescent="0.2">
      <c r="A120" s="61" t="s">
        <v>1988</v>
      </c>
      <c r="B120" s="62" t="s">
        <v>1930</v>
      </c>
      <c r="C120" s="62" t="s">
        <v>900</v>
      </c>
      <c r="D120" s="62" t="s">
        <v>2070</v>
      </c>
      <c r="E120" s="62" t="s">
        <v>2157</v>
      </c>
      <c r="F120" s="63">
        <f>F121</f>
        <v>876497</v>
      </c>
      <c r="G120" s="63"/>
      <c r="H120" s="63"/>
      <c r="I120" s="21">
        <f>I121</f>
        <v>773497</v>
      </c>
      <c r="J120" s="21"/>
      <c r="K120" s="21"/>
      <c r="L120" s="21">
        <f>L121</f>
        <v>772346.66</v>
      </c>
      <c r="M120" s="21"/>
      <c r="N120" s="21"/>
      <c r="O120" s="48"/>
    </row>
    <row r="121" spans="1:15" s="12" customFormat="1" ht="23.25" customHeight="1" x14ac:dyDescent="0.2">
      <c r="A121" s="61" t="s">
        <v>2031</v>
      </c>
      <c r="B121" s="62" t="s">
        <v>1930</v>
      </c>
      <c r="C121" s="62" t="s">
        <v>900</v>
      </c>
      <c r="D121" s="62" t="s">
        <v>2070</v>
      </c>
      <c r="E121" s="62" t="s">
        <v>931</v>
      </c>
      <c r="F121" s="63">
        <f>433397+193100+250000</f>
        <v>876497</v>
      </c>
      <c r="G121" s="63"/>
      <c r="H121" s="63"/>
      <c r="I121" s="21">
        <v>773497</v>
      </c>
      <c r="J121" s="21"/>
      <c r="K121" s="21"/>
      <c r="L121" s="21">
        <v>772346.66</v>
      </c>
      <c r="M121" s="21"/>
      <c r="N121" s="21"/>
      <c r="O121" s="48"/>
    </row>
    <row r="122" spans="1:15" s="12" customFormat="1" ht="76.5" x14ac:dyDescent="0.2">
      <c r="A122" s="61" t="s">
        <v>2149</v>
      </c>
      <c r="B122" s="62" t="s">
        <v>1930</v>
      </c>
      <c r="C122" s="62" t="s">
        <v>900</v>
      </c>
      <c r="D122" s="62" t="s">
        <v>2071</v>
      </c>
      <c r="E122" s="62" t="s">
        <v>2157</v>
      </c>
      <c r="F122" s="63">
        <f>F123</f>
        <v>353361</v>
      </c>
      <c r="G122" s="63"/>
      <c r="H122" s="63"/>
      <c r="I122" s="21">
        <f>I123</f>
        <v>197361</v>
      </c>
      <c r="J122" s="21"/>
      <c r="K122" s="21"/>
      <c r="L122" s="21">
        <f>L123</f>
        <v>0</v>
      </c>
      <c r="M122" s="21"/>
      <c r="N122" s="21"/>
      <c r="O122" s="48"/>
    </row>
    <row r="123" spans="1:15" s="12" customFormat="1" x14ac:dyDescent="0.2">
      <c r="A123" s="61" t="s">
        <v>1941</v>
      </c>
      <c r="B123" s="62" t="s">
        <v>1930</v>
      </c>
      <c r="C123" s="62" t="s">
        <v>900</v>
      </c>
      <c r="D123" s="62" t="s">
        <v>2071</v>
      </c>
      <c r="E123" s="62" t="s">
        <v>1940</v>
      </c>
      <c r="F123" s="63">
        <v>353361</v>
      </c>
      <c r="G123" s="63"/>
      <c r="H123" s="63"/>
      <c r="I123" s="21">
        <v>197361</v>
      </c>
      <c r="J123" s="21"/>
      <c r="K123" s="21"/>
      <c r="L123" s="21">
        <v>0</v>
      </c>
      <c r="M123" s="21"/>
      <c r="N123" s="21"/>
      <c r="O123" s="48"/>
    </row>
    <row r="124" spans="1:15" s="12" customFormat="1" ht="89.25" x14ac:dyDescent="0.2">
      <c r="A124" s="61" t="s">
        <v>1987</v>
      </c>
      <c r="B124" s="62" t="s">
        <v>1930</v>
      </c>
      <c r="C124" s="62" t="s">
        <v>900</v>
      </c>
      <c r="D124" s="62" t="s">
        <v>2150</v>
      </c>
      <c r="E124" s="62" t="s">
        <v>2157</v>
      </c>
      <c r="F124" s="63">
        <f>F125</f>
        <v>7264600</v>
      </c>
      <c r="G124" s="63"/>
      <c r="H124" s="63"/>
      <c r="I124" s="21">
        <f>I125</f>
        <v>7264600</v>
      </c>
      <c r="J124" s="21"/>
      <c r="K124" s="21"/>
      <c r="L124" s="21">
        <f>L125</f>
        <v>6889945.2599999998</v>
      </c>
      <c r="M124" s="21"/>
      <c r="N124" s="21"/>
      <c r="O124" s="48"/>
    </row>
    <row r="125" spans="1:15" s="11" customFormat="1" x14ac:dyDescent="0.2">
      <c r="A125" s="61" t="s">
        <v>1941</v>
      </c>
      <c r="B125" s="62" t="s">
        <v>1930</v>
      </c>
      <c r="C125" s="62" t="s">
        <v>900</v>
      </c>
      <c r="D125" s="62" t="s">
        <v>2150</v>
      </c>
      <c r="E125" s="62" t="s">
        <v>1940</v>
      </c>
      <c r="F125" s="63">
        <f>4177600-1063000+4150000</f>
        <v>7264600</v>
      </c>
      <c r="G125" s="63"/>
      <c r="H125" s="63"/>
      <c r="I125" s="21">
        <f>4177600-1063000+4150000</f>
        <v>7264600</v>
      </c>
      <c r="J125" s="21"/>
      <c r="K125" s="21"/>
      <c r="L125" s="21">
        <v>6889945.2599999998</v>
      </c>
      <c r="M125" s="21"/>
      <c r="N125" s="21"/>
      <c r="O125" s="51"/>
    </row>
    <row r="126" spans="1:15" s="11" customFormat="1" ht="14.25" customHeight="1" x14ac:dyDescent="0.2">
      <c r="A126" s="61" t="s">
        <v>2211</v>
      </c>
      <c r="B126" s="62" t="s">
        <v>1930</v>
      </c>
      <c r="C126" s="62" t="s">
        <v>900</v>
      </c>
      <c r="D126" s="62" t="s">
        <v>2212</v>
      </c>
      <c r="E126" s="62" t="s">
        <v>2157</v>
      </c>
      <c r="F126" s="63">
        <v>2500000</v>
      </c>
      <c r="G126" s="63"/>
      <c r="H126" s="63">
        <v>2500000</v>
      </c>
      <c r="I126" s="21">
        <v>2500000</v>
      </c>
      <c r="J126" s="21"/>
      <c r="K126" s="21">
        <v>2500000</v>
      </c>
      <c r="L126" s="21">
        <v>2500000</v>
      </c>
      <c r="M126" s="21"/>
      <c r="N126" s="21">
        <v>2500000</v>
      </c>
      <c r="O126" s="51"/>
    </row>
    <row r="127" spans="1:15" s="11" customFormat="1" ht="75.75" customHeight="1" x14ac:dyDescent="0.2">
      <c r="A127" s="61" t="s">
        <v>1941</v>
      </c>
      <c r="B127" s="62" t="s">
        <v>1930</v>
      </c>
      <c r="C127" s="62" t="s">
        <v>900</v>
      </c>
      <c r="D127" s="62" t="s">
        <v>2212</v>
      </c>
      <c r="E127" s="62" t="s">
        <v>1940</v>
      </c>
      <c r="F127" s="63">
        <v>2500000</v>
      </c>
      <c r="G127" s="63"/>
      <c r="H127" s="63">
        <v>2500000</v>
      </c>
      <c r="I127" s="21">
        <v>2500000</v>
      </c>
      <c r="J127" s="21"/>
      <c r="K127" s="21">
        <v>2500000</v>
      </c>
      <c r="L127" s="21">
        <v>2500000</v>
      </c>
      <c r="M127" s="21"/>
      <c r="N127" s="21">
        <v>2500000</v>
      </c>
      <c r="O127" s="51"/>
    </row>
    <row r="128" spans="1:15" s="11" customFormat="1" ht="51" x14ac:dyDescent="0.2">
      <c r="A128" s="61" t="s">
        <v>2213</v>
      </c>
      <c r="B128" s="62" t="s">
        <v>1930</v>
      </c>
      <c r="C128" s="62" t="s">
        <v>900</v>
      </c>
      <c r="D128" s="62" t="s">
        <v>2072</v>
      </c>
      <c r="E128" s="62" t="s">
        <v>2157</v>
      </c>
      <c r="F128" s="63">
        <f>F129</f>
        <v>488929</v>
      </c>
      <c r="G128" s="63">
        <f>G129</f>
        <v>488929</v>
      </c>
      <c r="H128" s="63"/>
      <c r="I128" s="21">
        <f>I129</f>
        <v>488929</v>
      </c>
      <c r="J128" s="21">
        <f>J129</f>
        <v>488929</v>
      </c>
      <c r="K128" s="21"/>
      <c r="L128" s="21">
        <f>L129</f>
        <v>488929</v>
      </c>
      <c r="M128" s="21">
        <f>M129</f>
        <v>488929</v>
      </c>
      <c r="N128" s="21"/>
      <c r="O128" s="51"/>
    </row>
    <row r="129" spans="1:15" s="11" customFormat="1" ht="25.5" x14ac:dyDescent="0.2">
      <c r="A129" s="61" t="s">
        <v>2031</v>
      </c>
      <c r="B129" s="62" t="s">
        <v>1930</v>
      </c>
      <c r="C129" s="62" t="s">
        <v>900</v>
      </c>
      <c r="D129" s="62" t="s">
        <v>2072</v>
      </c>
      <c r="E129" s="62" t="s">
        <v>931</v>
      </c>
      <c r="F129" s="65">
        <v>488929</v>
      </c>
      <c r="G129" s="63">
        <v>488929</v>
      </c>
      <c r="H129" s="63"/>
      <c r="I129" s="108">
        <v>488929</v>
      </c>
      <c r="J129" s="21">
        <v>488929</v>
      </c>
      <c r="K129" s="21"/>
      <c r="L129" s="108">
        <v>488929</v>
      </c>
      <c r="M129" s="21">
        <v>488929</v>
      </c>
      <c r="N129" s="21"/>
      <c r="O129" s="51"/>
    </row>
    <row r="130" spans="1:15" s="12" customFormat="1" ht="51" x14ac:dyDescent="0.2">
      <c r="A130" s="47" t="s">
        <v>2214</v>
      </c>
      <c r="B130" s="62" t="s">
        <v>1930</v>
      </c>
      <c r="C130" s="62" t="s">
        <v>900</v>
      </c>
      <c r="D130" s="62" t="s">
        <v>2167</v>
      </c>
      <c r="E130" s="62" t="s">
        <v>2157</v>
      </c>
      <c r="F130" s="63">
        <f>F131</f>
        <v>850000</v>
      </c>
      <c r="G130" s="63">
        <f>G131</f>
        <v>850000</v>
      </c>
      <c r="H130" s="63"/>
      <c r="I130" s="21">
        <f>I131</f>
        <v>850000</v>
      </c>
      <c r="J130" s="21">
        <f>J131</f>
        <v>850000</v>
      </c>
      <c r="K130" s="21"/>
      <c r="L130" s="21">
        <f>L131</f>
        <v>850000</v>
      </c>
      <c r="M130" s="21">
        <f>M131</f>
        <v>850000</v>
      </c>
      <c r="N130" s="21"/>
      <c r="O130" s="48"/>
    </row>
    <row r="131" spans="1:15" s="12" customFormat="1" x14ac:dyDescent="0.2">
      <c r="A131" s="47" t="s">
        <v>1941</v>
      </c>
      <c r="B131" s="62" t="s">
        <v>1930</v>
      </c>
      <c r="C131" s="62" t="s">
        <v>900</v>
      </c>
      <c r="D131" s="62" t="s">
        <v>2167</v>
      </c>
      <c r="E131" s="62" t="s">
        <v>1940</v>
      </c>
      <c r="F131" s="63">
        <v>850000</v>
      </c>
      <c r="G131" s="63">
        <v>850000</v>
      </c>
      <c r="H131" s="63"/>
      <c r="I131" s="21">
        <v>850000</v>
      </c>
      <c r="J131" s="21">
        <v>850000</v>
      </c>
      <c r="K131" s="21"/>
      <c r="L131" s="21">
        <v>850000</v>
      </c>
      <c r="M131" s="21">
        <v>850000</v>
      </c>
      <c r="N131" s="21"/>
      <c r="O131" s="48"/>
    </row>
    <row r="132" spans="1:15" s="12" customFormat="1" ht="51" x14ac:dyDescent="0.2">
      <c r="A132" s="47" t="s">
        <v>2215</v>
      </c>
      <c r="B132" s="62" t="s">
        <v>1930</v>
      </c>
      <c r="C132" s="62" t="s">
        <v>900</v>
      </c>
      <c r="D132" s="62" t="s">
        <v>2168</v>
      </c>
      <c r="E132" s="62" t="s">
        <v>2157</v>
      </c>
      <c r="F132" s="63">
        <f>F133</f>
        <v>450000</v>
      </c>
      <c r="G132" s="63">
        <f>G133</f>
        <v>450000</v>
      </c>
      <c r="H132" s="63"/>
      <c r="I132" s="21">
        <f>I133</f>
        <v>450000</v>
      </c>
      <c r="J132" s="21">
        <f>J133</f>
        <v>450000</v>
      </c>
      <c r="K132" s="21"/>
      <c r="L132" s="21">
        <f>L133</f>
        <v>450000</v>
      </c>
      <c r="M132" s="21">
        <f>M133</f>
        <v>450000</v>
      </c>
      <c r="N132" s="21"/>
      <c r="O132" s="48"/>
    </row>
    <row r="133" spans="1:15" s="12" customFormat="1" x14ac:dyDescent="0.2">
      <c r="A133" s="47" t="s">
        <v>1941</v>
      </c>
      <c r="B133" s="62" t="s">
        <v>1930</v>
      </c>
      <c r="C133" s="62" t="s">
        <v>900</v>
      </c>
      <c r="D133" s="62" t="s">
        <v>2168</v>
      </c>
      <c r="E133" s="62" t="s">
        <v>1940</v>
      </c>
      <c r="F133" s="63">
        <v>450000</v>
      </c>
      <c r="G133" s="63">
        <v>450000</v>
      </c>
      <c r="H133" s="63"/>
      <c r="I133" s="21">
        <v>450000</v>
      </c>
      <c r="J133" s="21">
        <v>450000</v>
      </c>
      <c r="K133" s="21"/>
      <c r="L133" s="21">
        <v>450000</v>
      </c>
      <c r="M133" s="21">
        <v>450000</v>
      </c>
      <c r="N133" s="21"/>
      <c r="O133" s="48"/>
    </row>
    <row r="134" spans="1:15" s="12" customFormat="1" ht="51" x14ac:dyDescent="0.2">
      <c r="A134" s="47" t="s">
        <v>2216</v>
      </c>
      <c r="B134" s="62" t="s">
        <v>1930</v>
      </c>
      <c r="C134" s="62" t="s">
        <v>900</v>
      </c>
      <c r="D134" s="62" t="s">
        <v>2169</v>
      </c>
      <c r="E134" s="62" t="s">
        <v>2157</v>
      </c>
      <c r="F134" s="63">
        <f>F135</f>
        <v>850000</v>
      </c>
      <c r="G134" s="63">
        <f>G135</f>
        <v>850000</v>
      </c>
      <c r="H134" s="63"/>
      <c r="I134" s="21">
        <f>I135</f>
        <v>850000</v>
      </c>
      <c r="J134" s="21">
        <f>J135</f>
        <v>850000</v>
      </c>
      <c r="K134" s="21"/>
      <c r="L134" s="21">
        <f>L135</f>
        <v>850000</v>
      </c>
      <c r="M134" s="21">
        <f>M135</f>
        <v>850000</v>
      </c>
      <c r="N134" s="21"/>
      <c r="O134" s="48"/>
    </row>
    <row r="135" spans="1:15" s="12" customFormat="1" x14ac:dyDescent="0.2">
      <c r="A135" s="47" t="s">
        <v>2217</v>
      </c>
      <c r="B135" s="62" t="s">
        <v>1930</v>
      </c>
      <c r="C135" s="62" t="s">
        <v>900</v>
      </c>
      <c r="D135" s="62" t="s">
        <v>2169</v>
      </c>
      <c r="E135" s="62" t="s">
        <v>1940</v>
      </c>
      <c r="F135" s="63">
        <v>850000</v>
      </c>
      <c r="G135" s="63">
        <v>850000</v>
      </c>
      <c r="H135" s="63"/>
      <c r="I135" s="21">
        <v>850000</v>
      </c>
      <c r="J135" s="21">
        <v>850000</v>
      </c>
      <c r="K135" s="21"/>
      <c r="L135" s="21">
        <v>850000</v>
      </c>
      <c r="M135" s="21">
        <v>850000</v>
      </c>
      <c r="N135" s="21"/>
      <c r="O135" s="48"/>
    </row>
    <row r="136" spans="1:15" s="12" customFormat="1" ht="51" x14ac:dyDescent="0.2">
      <c r="A136" s="47" t="s">
        <v>2218</v>
      </c>
      <c r="B136" s="62" t="s">
        <v>1930</v>
      </c>
      <c r="C136" s="62" t="s">
        <v>900</v>
      </c>
      <c r="D136" s="62" t="s">
        <v>2170</v>
      </c>
      <c r="E136" s="62" t="s">
        <v>2157</v>
      </c>
      <c r="F136" s="63">
        <f>F137</f>
        <v>300000</v>
      </c>
      <c r="G136" s="63">
        <f>G137</f>
        <v>300000</v>
      </c>
      <c r="H136" s="63"/>
      <c r="I136" s="21">
        <f>I137</f>
        <v>300000</v>
      </c>
      <c r="J136" s="21">
        <f>J137</f>
        <v>300000</v>
      </c>
      <c r="K136" s="21"/>
      <c r="L136" s="21">
        <f>L137</f>
        <v>300000</v>
      </c>
      <c r="M136" s="21">
        <f>M137</f>
        <v>300000</v>
      </c>
      <c r="N136" s="21"/>
      <c r="O136" s="48"/>
    </row>
    <row r="137" spans="1:15" s="12" customFormat="1" x14ac:dyDescent="0.2">
      <c r="A137" s="47" t="s">
        <v>1941</v>
      </c>
      <c r="B137" s="62" t="s">
        <v>1930</v>
      </c>
      <c r="C137" s="62" t="s">
        <v>900</v>
      </c>
      <c r="D137" s="62" t="s">
        <v>2170</v>
      </c>
      <c r="E137" s="62" t="s">
        <v>1940</v>
      </c>
      <c r="F137" s="63">
        <v>300000</v>
      </c>
      <c r="G137" s="63">
        <v>300000</v>
      </c>
      <c r="H137" s="63"/>
      <c r="I137" s="21">
        <v>300000</v>
      </c>
      <c r="J137" s="21">
        <v>300000</v>
      </c>
      <c r="K137" s="21"/>
      <c r="L137" s="21">
        <v>300000</v>
      </c>
      <c r="M137" s="21">
        <v>300000</v>
      </c>
      <c r="N137" s="21"/>
      <c r="O137" s="48"/>
    </row>
    <row r="138" spans="1:15" s="12" customFormat="1" ht="51" x14ac:dyDescent="0.2">
      <c r="A138" s="47" t="s">
        <v>2219</v>
      </c>
      <c r="B138" s="62" t="s">
        <v>1930</v>
      </c>
      <c r="C138" s="62" t="s">
        <v>900</v>
      </c>
      <c r="D138" s="62" t="s">
        <v>2171</v>
      </c>
      <c r="E138" s="62" t="s">
        <v>2157</v>
      </c>
      <c r="F138" s="63">
        <f>F139</f>
        <v>300000</v>
      </c>
      <c r="G138" s="63">
        <f>G139</f>
        <v>300000</v>
      </c>
      <c r="H138" s="63"/>
      <c r="I138" s="21">
        <f>I139</f>
        <v>300000</v>
      </c>
      <c r="J138" s="21">
        <f>J139</f>
        <v>300000</v>
      </c>
      <c r="K138" s="21"/>
      <c r="L138" s="21">
        <f>L139</f>
        <v>300000</v>
      </c>
      <c r="M138" s="21">
        <f>M139</f>
        <v>300000</v>
      </c>
      <c r="N138" s="21"/>
      <c r="O138" s="48"/>
    </row>
    <row r="139" spans="1:15" s="12" customFormat="1" x14ac:dyDescent="0.2">
      <c r="A139" s="47" t="s">
        <v>1941</v>
      </c>
      <c r="B139" s="62" t="s">
        <v>1930</v>
      </c>
      <c r="C139" s="62" t="s">
        <v>900</v>
      </c>
      <c r="D139" s="62" t="s">
        <v>2171</v>
      </c>
      <c r="E139" s="62" t="s">
        <v>1940</v>
      </c>
      <c r="F139" s="63">
        <v>300000</v>
      </c>
      <c r="G139" s="63">
        <v>300000</v>
      </c>
      <c r="H139" s="63"/>
      <c r="I139" s="21">
        <v>300000</v>
      </c>
      <c r="J139" s="21">
        <v>300000</v>
      </c>
      <c r="K139" s="21"/>
      <c r="L139" s="21">
        <v>300000</v>
      </c>
      <c r="M139" s="21">
        <v>300000</v>
      </c>
      <c r="N139" s="21"/>
      <c r="O139" s="48"/>
    </row>
    <row r="140" spans="1:15" s="12" customFormat="1" ht="51" x14ac:dyDescent="0.2">
      <c r="A140" s="47" t="s">
        <v>2220</v>
      </c>
      <c r="B140" s="62" t="s">
        <v>1930</v>
      </c>
      <c r="C140" s="62" t="s">
        <v>900</v>
      </c>
      <c r="D140" s="62" t="s">
        <v>2172</v>
      </c>
      <c r="E140" s="62" t="s">
        <v>2157</v>
      </c>
      <c r="F140" s="63">
        <f>F141</f>
        <v>400000</v>
      </c>
      <c r="G140" s="63">
        <f>G141</f>
        <v>400000</v>
      </c>
      <c r="H140" s="63"/>
      <c r="I140" s="21">
        <f>I141</f>
        <v>400000</v>
      </c>
      <c r="J140" s="21">
        <f>J141</f>
        <v>400000</v>
      </c>
      <c r="K140" s="21"/>
      <c r="L140" s="21">
        <f>L141</f>
        <v>400000</v>
      </c>
      <c r="M140" s="21">
        <f>M141</f>
        <v>400000</v>
      </c>
      <c r="N140" s="21"/>
      <c r="O140" s="48"/>
    </row>
    <row r="141" spans="1:15" s="12" customFormat="1" x14ac:dyDescent="0.2">
      <c r="A141" s="47" t="s">
        <v>1941</v>
      </c>
      <c r="B141" s="62" t="s">
        <v>1930</v>
      </c>
      <c r="C141" s="62" t="s">
        <v>900</v>
      </c>
      <c r="D141" s="62" t="s">
        <v>2172</v>
      </c>
      <c r="E141" s="62" t="s">
        <v>1940</v>
      </c>
      <c r="F141" s="63">
        <v>400000</v>
      </c>
      <c r="G141" s="63">
        <v>400000</v>
      </c>
      <c r="H141" s="63"/>
      <c r="I141" s="21">
        <v>400000</v>
      </c>
      <c r="J141" s="21">
        <v>400000</v>
      </c>
      <c r="K141" s="21"/>
      <c r="L141" s="21">
        <v>400000</v>
      </c>
      <c r="M141" s="21">
        <v>400000</v>
      </c>
      <c r="N141" s="21"/>
      <c r="O141" s="48"/>
    </row>
    <row r="142" spans="1:15" s="12" customFormat="1" ht="17.25" customHeight="1" x14ac:dyDescent="0.2">
      <c r="A142" s="47" t="s">
        <v>2221</v>
      </c>
      <c r="B142" s="62" t="s">
        <v>1930</v>
      </c>
      <c r="C142" s="62" t="s">
        <v>900</v>
      </c>
      <c r="D142" s="62" t="s">
        <v>2222</v>
      </c>
      <c r="E142" s="62" t="s">
        <v>2157</v>
      </c>
      <c r="F142" s="63">
        <f>F143</f>
        <v>450000</v>
      </c>
      <c r="G142" s="63">
        <f>G143</f>
        <v>450000</v>
      </c>
      <c r="H142" s="63"/>
      <c r="I142" s="21">
        <f>I143</f>
        <v>450000</v>
      </c>
      <c r="J142" s="21">
        <f>J143</f>
        <v>450000</v>
      </c>
      <c r="K142" s="21"/>
      <c r="L142" s="21">
        <f>L143</f>
        <v>450000</v>
      </c>
      <c r="M142" s="21">
        <f>M143</f>
        <v>450000</v>
      </c>
      <c r="N142" s="21"/>
      <c r="O142" s="48"/>
    </row>
    <row r="143" spans="1:15" s="12" customFormat="1" x14ac:dyDescent="0.2">
      <c r="A143" s="47" t="s">
        <v>1941</v>
      </c>
      <c r="B143" s="62" t="s">
        <v>1930</v>
      </c>
      <c r="C143" s="62" t="s">
        <v>900</v>
      </c>
      <c r="D143" s="62" t="s">
        <v>2222</v>
      </c>
      <c r="E143" s="62" t="s">
        <v>1940</v>
      </c>
      <c r="F143" s="63">
        <v>450000</v>
      </c>
      <c r="G143" s="63">
        <v>450000</v>
      </c>
      <c r="H143" s="63"/>
      <c r="I143" s="21">
        <v>450000</v>
      </c>
      <c r="J143" s="21">
        <v>450000</v>
      </c>
      <c r="K143" s="21"/>
      <c r="L143" s="21">
        <v>450000</v>
      </c>
      <c r="M143" s="21">
        <v>450000</v>
      </c>
      <c r="N143" s="21"/>
      <c r="O143" s="48"/>
    </row>
    <row r="144" spans="1:15" s="12" customFormat="1" ht="51" x14ac:dyDescent="0.2">
      <c r="A144" s="47" t="s">
        <v>2223</v>
      </c>
      <c r="B144" s="62" t="s">
        <v>1930</v>
      </c>
      <c r="C144" s="62" t="s">
        <v>900</v>
      </c>
      <c r="D144" s="62" t="s">
        <v>2224</v>
      </c>
      <c r="E144" s="62" t="s">
        <v>2157</v>
      </c>
      <c r="F144" s="63">
        <f>F145</f>
        <v>300000</v>
      </c>
      <c r="G144" s="63">
        <f>G145</f>
        <v>300000</v>
      </c>
      <c r="H144" s="63"/>
      <c r="I144" s="21">
        <f>I145</f>
        <v>300000</v>
      </c>
      <c r="J144" s="21">
        <f>J145</f>
        <v>300000</v>
      </c>
      <c r="K144" s="21"/>
      <c r="L144" s="21">
        <f>L145</f>
        <v>300000</v>
      </c>
      <c r="M144" s="21">
        <f>M145</f>
        <v>300000</v>
      </c>
      <c r="N144" s="21"/>
      <c r="O144" s="48"/>
    </row>
    <row r="145" spans="1:15" s="12" customFormat="1" x14ac:dyDescent="0.2">
      <c r="A145" s="47" t="s">
        <v>1941</v>
      </c>
      <c r="B145" s="62" t="s">
        <v>1930</v>
      </c>
      <c r="C145" s="62" t="s">
        <v>900</v>
      </c>
      <c r="D145" s="62" t="s">
        <v>2224</v>
      </c>
      <c r="E145" s="62" t="s">
        <v>1940</v>
      </c>
      <c r="F145" s="63">
        <v>300000</v>
      </c>
      <c r="G145" s="63">
        <v>300000</v>
      </c>
      <c r="H145" s="63"/>
      <c r="I145" s="21">
        <v>300000</v>
      </c>
      <c r="J145" s="21">
        <v>300000</v>
      </c>
      <c r="K145" s="21"/>
      <c r="L145" s="21">
        <v>300000</v>
      </c>
      <c r="M145" s="21">
        <v>300000</v>
      </c>
      <c r="N145" s="21"/>
      <c r="O145" s="48"/>
    </row>
    <row r="146" spans="1:15" s="12" customFormat="1" ht="25.5" x14ac:dyDescent="0.2">
      <c r="A146" s="61" t="s">
        <v>2073</v>
      </c>
      <c r="B146" s="62" t="s">
        <v>1930</v>
      </c>
      <c r="C146" s="62" t="s">
        <v>900</v>
      </c>
      <c r="D146" s="62" t="s">
        <v>2074</v>
      </c>
      <c r="E146" s="62" t="s">
        <v>2157</v>
      </c>
      <c r="F146" s="63">
        <f>F147</f>
        <v>731603</v>
      </c>
      <c r="G146" s="63"/>
      <c r="H146" s="63"/>
      <c r="I146" s="21">
        <f>I147</f>
        <v>731603</v>
      </c>
      <c r="J146" s="21"/>
      <c r="K146" s="21"/>
      <c r="L146" s="21">
        <f>L147</f>
        <v>731603</v>
      </c>
      <c r="M146" s="21"/>
      <c r="N146" s="21"/>
      <c r="O146" s="48"/>
    </row>
    <row r="147" spans="1:15" s="12" customFormat="1" ht="25.5" x14ac:dyDescent="0.2">
      <c r="A147" s="61" t="s">
        <v>2031</v>
      </c>
      <c r="B147" s="62" t="s">
        <v>1930</v>
      </c>
      <c r="C147" s="62" t="s">
        <v>900</v>
      </c>
      <c r="D147" s="62" t="s">
        <v>2074</v>
      </c>
      <c r="E147" s="62" t="s">
        <v>931</v>
      </c>
      <c r="F147" s="63">
        <v>731603</v>
      </c>
      <c r="G147" s="63"/>
      <c r="H147" s="63"/>
      <c r="I147" s="21">
        <v>731603</v>
      </c>
      <c r="J147" s="21"/>
      <c r="K147" s="21"/>
      <c r="L147" s="21">
        <v>731603</v>
      </c>
      <c r="M147" s="21"/>
      <c r="N147" s="21"/>
      <c r="O147" s="48"/>
    </row>
    <row r="148" spans="1:15" s="12" customFormat="1" ht="38.25" x14ac:dyDescent="0.2">
      <c r="A148" s="77" t="s">
        <v>2225</v>
      </c>
      <c r="B148" s="76" t="s">
        <v>1930</v>
      </c>
      <c r="C148" s="76" t="s">
        <v>900</v>
      </c>
      <c r="D148" s="76" t="s">
        <v>2173</v>
      </c>
      <c r="E148" s="76" t="s">
        <v>2157</v>
      </c>
      <c r="F148" s="65">
        <f>F149</f>
        <v>3485177</v>
      </c>
      <c r="G148" s="65"/>
      <c r="H148" s="65">
        <f>H149</f>
        <v>3485177</v>
      </c>
      <c r="I148" s="108">
        <f>I149</f>
        <v>3485177</v>
      </c>
      <c r="J148" s="108"/>
      <c r="K148" s="108">
        <f>K149</f>
        <v>3485177</v>
      </c>
      <c r="L148" s="108">
        <f>L149</f>
        <v>3485177</v>
      </c>
      <c r="M148" s="108"/>
      <c r="N148" s="108">
        <f>N149</f>
        <v>3485177</v>
      </c>
      <c r="O148" s="48"/>
    </row>
    <row r="149" spans="1:15" s="12" customFormat="1" x14ac:dyDescent="0.2">
      <c r="A149" s="77" t="s">
        <v>1941</v>
      </c>
      <c r="B149" s="76" t="s">
        <v>1930</v>
      </c>
      <c r="C149" s="76" t="s">
        <v>900</v>
      </c>
      <c r="D149" s="76" t="s">
        <v>2173</v>
      </c>
      <c r="E149" s="76" t="s">
        <v>1940</v>
      </c>
      <c r="F149" s="65">
        <v>3485177</v>
      </c>
      <c r="G149" s="65"/>
      <c r="H149" s="65">
        <v>3485177</v>
      </c>
      <c r="I149" s="108">
        <v>3485177</v>
      </c>
      <c r="J149" s="108"/>
      <c r="K149" s="108">
        <v>3485177</v>
      </c>
      <c r="L149" s="108">
        <v>3485177</v>
      </c>
      <c r="M149" s="108"/>
      <c r="N149" s="108">
        <v>3485177</v>
      </c>
      <c r="O149" s="48"/>
    </row>
    <row r="150" spans="1:15" s="12" customFormat="1" ht="25.5" x14ac:dyDescent="0.2">
      <c r="A150" s="77" t="s">
        <v>2226</v>
      </c>
      <c r="B150" s="76" t="s">
        <v>1930</v>
      </c>
      <c r="C150" s="76" t="s">
        <v>900</v>
      </c>
      <c r="D150" s="76" t="s">
        <v>2174</v>
      </c>
      <c r="E150" s="76" t="s">
        <v>2157</v>
      </c>
      <c r="F150" s="65">
        <f>F151</f>
        <v>2321906</v>
      </c>
      <c r="G150" s="65"/>
      <c r="H150" s="65">
        <f>H151</f>
        <v>2321906</v>
      </c>
      <c r="I150" s="108">
        <f>I151</f>
        <v>2321906</v>
      </c>
      <c r="J150" s="108"/>
      <c r="K150" s="108">
        <f>K151</f>
        <v>2321906</v>
      </c>
      <c r="L150" s="108">
        <f>L151</f>
        <v>2321906</v>
      </c>
      <c r="M150" s="108"/>
      <c r="N150" s="108">
        <f>N151</f>
        <v>2321906</v>
      </c>
      <c r="O150" s="48"/>
    </row>
    <row r="151" spans="1:15" s="12" customFormat="1" x14ac:dyDescent="0.2">
      <c r="A151" s="77" t="s">
        <v>2217</v>
      </c>
      <c r="B151" s="76" t="s">
        <v>1930</v>
      </c>
      <c r="C151" s="76" t="s">
        <v>900</v>
      </c>
      <c r="D151" s="76" t="s">
        <v>2174</v>
      </c>
      <c r="E151" s="76" t="s">
        <v>1940</v>
      </c>
      <c r="F151" s="65">
        <v>2321906</v>
      </c>
      <c r="G151" s="65"/>
      <c r="H151" s="65">
        <v>2321906</v>
      </c>
      <c r="I151" s="108">
        <v>2321906</v>
      </c>
      <c r="J151" s="108"/>
      <c r="K151" s="108">
        <v>2321906</v>
      </c>
      <c r="L151" s="108">
        <v>2321906</v>
      </c>
      <c r="M151" s="108"/>
      <c r="N151" s="108">
        <v>2321906</v>
      </c>
      <c r="O151" s="48"/>
    </row>
    <row r="152" spans="1:15" s="12" customFormat="1" ht="38.25" x14ac:dyDescent="0.2">
      <c r="A152" s="77" t="s">
        <v>2227</v>
      </c>
      <c r="B152" s="76" t="s">
        <v>1930</v>
      </c>
      <c r="C152" s="76" t="s">
        <v>900</v>
      </c>
      <c r="D152" s="76" t="s">
        <v>2175</v>
      </c>
      <c r="E152" s="76" t="s">
        <v>2157</v>
      </c>
      <c r="F152" s="65">
        <f>F153</f>
        <v>4280132</v>
      </c>
      <c r="G152" s="65"/>
      <c r="H152" s="65">
        <f>H153</f>
        <v>4280132</v>
      </c>
      <c r="I152" s="108">
        <f>I153</f>
        <v>4280132</v>
      </c>
      <c r="J152" s="108"/>
      <c r="K152" s="108">
        <f>K153</f>
        <v>4280132</v>
      </c>
      <c r="L152" s="108">
        <f>L153</f>
        <v>4280132</v>
      </c>
      <c r="M152" s="108"/>
      <c r="N152" s="108">
        <f>N153</f>
        <v>4280132</v>
      </c>
      <c r="O152" s="48"/>
    </row>
    <row r="153" spans="1:15" s="12" customFormat="1" x14ac:dyDescent="0.2">
      <c r="A153" s="77" t="s">
        <v>1941</v>
      </c>
      <c r="B153" s="76" t="s">
        <v>1930</v>
      </c>
      <c r="C153" s="76" t="s">
        <v>900</v>
      </c>
      <c r="D153" s="76" t="s">
        <v>2175</v>
      </c>
      <c r="E153" s="76" t="s">
        <v>1940</v>
      </c>
      <c r="F153" s="65">
        <v>4280132</v>
      </c>
      <c r="G153" s="65"/>
      <c r="H153" s="65">
        <v>4280132</v>
      </c>
      <c r="I153" s="108">
        <v>4280132</v>
      </c>
      <c r="J153" s="108"/>
      <c r="K153" s="108">
        <v>4280132</v>
      </c>
      <c r="L153" s="108">
        <v>4280132</v>
      </c>
      <c r="M153" s="108"/>
      <c r="N153" s="108">
        <v>4280132</v>
      </c>
      <c r="O153" s="48"/>
    </row>
    <row r="154" spans="1:15" s="12" customFormat="1" ht="38.25" x14ac:dyDescent="0.2">
      <c r="A154" s="77" t="s">
        <v>2228</v>
      </c>
      <c r="B154" s="76" t="s">
        <v>1930</v>
      </c>
      <c r="C154" s="76" t="s">
        <v>900</v>
      </c>
      <c r="D154" s="76" t="s">
        <v>2176</v>
      </c>
      <c r="E154" s="76" t="s">
        <v>2157</v>
      </c>
      <c r="F154" s="65">
        <f>F155</f>
        <v>1351414</v>
      </c>
      <c r="G154" s="65"/>
      <c r="H154" s="65">
        <f>H155</f>
        <v>1351414</v>
      </c>
      <c r="I154" s="108">
        <f>I155</f>
        <v>1351414</v>
      </c>
      <c r="J154" s="108"/>
      <c r="K154" s="108">
        <f>K155</f>
        <v>1351414</v>
      </c>
      <c r="L154" s="108">
        <f>L155</f>
        <v>1351414</v>
      </c>
      <c r="M154" s="108"/>
      <c r="N154" s="108">
        <f>N155</f>
        <v>1351414</v>
      </c>
      <c r="O154" s="48"/>
    </row>
    <row r="155" spans="1:15" s="12" customFormat="1" x14ac:dyDescent="0.2">
      <c r="A155" s="77" t="s">
        <v>2217</v>
      </c>
      <c r="B155" s="76" t="s">
        <v>1930</v>
      </c>
      <c r="C155" s="76" t="s">
        <v>900</v>
      </c>
      <c r="D155" s="76" t="s">
        <v>2176</v>
      </c>
      <c r="E155" s="76" t="s">
        <v>1940</v>
      </c>
      <c r="F155" s="65">
        <v>1351414</v>
      </c>
      <c r="G155" s="65"/>
      <c r="H155" s="65">
        <v>1351414</v>
      </c>
      <c r="I155" s="108">
        <v>1351414</v>
      </c>
      <c r="J155" s="108"/>
      <c r="K155" s="108">
        <v>1351414</v>
      </c>
      <c r="L155" s="108">
        <v>1351414</v>
      </c>
      <c r="M155" s="108"/>
      <c r="N155" s="108">
        <v>1351414</v>
      </c>
      <c r="O155" s="48"/>
    </row>
    <row r="156" spans="1:15" s="12" customFormat="1" ht="38.25" x14ac:dyDescent="0.2">
      <c r="A156" s="77" t="s">
        <v>2229</v>
      </c>
      <c r="B156" s="76" t="s">
        <v>1930</v>
      </c>
      <c r="C156" s="76" t="s">
        <v>900</v>
      </c>
      <c r="D156" s="76" t="s">
        <v>2177</v>
      </c>
      <c r="E156" s="76" t="s">
        <v>2157</v>
      </c>
      <c r="F156" s="65">
        <f>F157</f>
        <v>1492379</v>
      </c>
      <c r="G156" s="65"/>
      <c r="H156" s="65">
        <f>H157</f>
        <v>1492379</v>
      </c>
      <c r="I156" s="108">
        <f>I157</f>
        <v>1492379</v>
      </c>
      <c r="J156" s="108"/>
      <c r="K156" s="108">
        <f>K157</f>
        <v>1492379</v>
      </c>
      <c r="L156" s="108">
        <f>L157</f>
        <v>1492379</v>
      </c>
      <c r="M156" s="108"/>
      <c r="N156" s="108">
        <f>N157</f>
        <v>1492379</v>
      </c>
      <c r="O156" s="48"/>
    </row>
    <row r="157" spans="1:15" s="12" customFormat="1" x14ac:dyDescent="0.2">
      <c r="A157" s="77" t="s">
        <v>2217</v>
      </c>
      <c r="B157" s="76" t="s">
        <v>1930</v>
      </c>
      <c r="C157" s="76" t="s">
        <v>900</v>
      </c>
      <c r="D157" s="76" t="s">
        <v>2177</v>
      </c>
      <c r="E157" s="76" t="s">
        <v>1940</v>
      </c>
      <c r="F157" s="65">
        <v>1492379</v>
      </c>
      <c r="G157" s="65"/>
      <c r="H157" s="65">
        <v>1492379</v>
      </c>
      <c r="I157" s="108">
        <v>1492379</v>
      </c>
      <c r="J157" s="108"/>
      <c r="K157" s="108">
        <v>1492379</v>
      </c>
      <c r="L157" s="108">
        <v>1492379</v>
      </c>
      <c r="M157" s="108"/>
      <c r="N157" s="108">
        <v>1492379</v>
      </c>
      <c r="O157" s="48"/>
    </row>
    <row r="158" spans="1:15" s="12" customFormat="1" ht="38.25" x14ac:dyDescent="0.2">
      <c r="A158" s="77" t="s">
        <v>2230</v>
      </c>
      <c r="B158" s="76" t="s">
        <v>1930</v>
      </c>
      <c r="C158" s="76" t="s">
        <v>900</v>
      </c>
      <c r="D158" s="76" t="s">
        <v>2178</v>
      </c>
      <c r="E158" s="76" t="s">
        <v>2157</v>
      </c>
      <c r="F158" s="65">
        <f>F159</f>
        <v>1641428</v>
      </c>
      <c r="G158" s="65"/>
      <c r="H158" s="65">
        <f>H159</f>
        <v>1641428</v>
      </c>
      <c r="I158" s="108">
        <f>I159</f>
        <v>1641428</v>
      </c>
      <c r="J158" s="108"/>
      <c r="K158" s="108">
        <f>K159</f>
        <v>1641428</v>
      </c>
      <c r="L158" s="108">
        <f>L159</f>
        <v>1641428</v>
      </c>
      <c r="M158" s="108"/>
      <c r="N158" s="108">
        <f>N159</f>
        <v>1641428</v>
      </c>
      <c r="O158" s="48"/>
    </row>
    <row r="159" spans="1:15" s="12" customFormat="1" x14ac:dyDescent="0.2">
      <c r="A159" s="77" t="s">
        <v>2217</v>
      </c>
      <c r="B159" s="76" t="s">
        <v>1930</v>
      </c>
      <c r="C159" s="76" t="s">
        <v>900</v>
      </c>
      <c r="D159" s="76" t="s">
        <v>2178</v>
      </c>
      <c r="E159" s="76" t="s">
        <v>1940</v>
      </c>
      <c r="F159" s="65">
        <v>1641428</v>
      </c>
      <c r="G159" s="65"/>
      <c r="H159" s="65">
        <v>1641428</v>
      </c>
      <c r="I159" s="108">
        <v>1641428</v>
      </c>
      <c r="J159" s="108"/>
      <c r="K159" s="108">
        <v>1641428</v>
      </c>
      <c r="L159" s="108">
        <v>1641428</v>
      </c>
      <c r="M159" s="108"/>
      <c r="N159" s="108">
        <v>1641428</v>
      </c>
      <c r="O159" s="48"/>
    </row>
    <row r="160" spans="1:15" s="12" customFormat="1" ht="38.25" x14ac:dyDescent="0.2">
      <c r="A160" s="77" t="s">
        <v>2231</v>
      </c>
      <c r="B160" s="76" t="s">
        <v>1930</v>
      </c>
      <c r="C160" s="76" t="s">
        <v>900</v>
      </c>
      <c r="D160" s="76" t="s">
        <v>2232</v>
      </c>
      <c r="E160" s="76" t="s">
        <v>2157</v>
      </c>
      <c r="F160" s="65">
        <f>F161</f>
        <v>2212916</v>
      </c>
      <c r="G160" s="65"/>
      <c r="H160" s="65">
        <f>H161</f>
        <v>2212916</v>
      </c>
      <c r="I160" s="108">
        <f>I161</f>
        <v>2212916</v>
      </c>
      <c r="J160" s="108"/>
      <c r="K160" s="108">
        <f>K161</f>
        <v>2212916</v>
      </c>
      <c r="L160" s="108">
        <f>L161</f>
        <v>2212916</v>
      </c>
      <c r="M160" s="108"/>
      <c r="N160" s="108">
        <f>N161</f>
        <v>2212916</v>
      </c>
      <c r="O160" s="48"/>
    </row>
    <row r="161" spans="1:15" s="12" customFormat="1" x14ac:dyDescent="0.2">
      <c r="A161" s="77" t="s">
        <v>2217</v>
      </c>
      <c r="B161" s="76" t="s">
        <v>1930</v>
      </c>
      <c r="C161" s="76" t="s">
        <v>900</v>
      </c>
      <c r="D161" s="76" t="s">
        <v>2232</v>
      </c>
      <c r="E161" s="76" t="s">
        <v>1940</v>
      </c>
      <c r="F161" s="65">
        <v>2212916</v>
      </c>
      <c r="G161" s="65"/>
      <c r="H161" s="65">
        <v>2212916</v>
      </c>
      <c r="I161" s="108">
        <v>2212916</v>
      </c>
      <c r="J161" s="108"/>
      <c r="K161" s="108">
        <v>2212916</v>
      </c>
      <c r="L161" s="108">
        <v>2212916</v>
      </c>
      <c r="M161" s="108"/>
      <c r="N161" s="108">
        <v>2212916</v>
      </c>
      <c r="O161" s="48"/>
    </row>
    <row r="162" spans="1:15" s="12" customFormat="1" ht="38.25" x14ac:dyDescent="0.2">
      <c r="A162" s="61" t="s">
        <v>2233</v>
      </c>
      <c r="B162" s="76" t="s">
        <v>1930</v>
      </c>
      <c r="C162" s="76" t="s">
        <v>900</v>
      </c>
      <c r="D162" s="76" t="s">
        <v>2234</v>
      </c>
      <c r="E162" s="76" t="s">
        <v>2157</v>
      </c>
      <c r="F162" s="65">
        <f>F163</f>
        <v>854887</v>
      </c>
      <c r="G162" s="65"/>
      <c r="H162" s="65">
        <f>H163</f>
        <v>108248</v>
      </c>
      <c r="I162" s="108">
        <f>I163</f>
        <v>854887</v>
      </c>
      <c r="J162" s="108"/>
      <c r="K162" s="108">
        <f>K163</f>
        <v>108248</v>
      </c>
      <c r="L162" s="108">
        <f>L163</f>
        <v>854887</v>
      </c>
      <c r="M162" s="108"/>
      <c r="N162" s="108">
        <f>N163</f>
        <v>108248</v>
      </c>
      <c r="O162" s="48"/>
    </row>
    <row r="163" spans="1:15" s="12" customFormat="1" x14ac:dyDescent="0.2">
      <c r="A163" s="61" t="s">
        <v>2217</v>
      </c>
      <c r="B163" s="76" t="s">
        <v>1930</v>
      </c>
      <c r="C163" s="76" t="s">
        <v>900</v>
      </c>
      <c r="D163" s="76" t="s">
        <v>2234</v>
      </c>
      <c r="E163" s="76" t="s">
        <v>1940</v>
      </c>
      <c r="F163" s="65">
        <v>854887</v>
      </c>
      <c r="G163" s="65"/>
      <c r="H163" s="65">
        <v>108248</v>
      </c>
      <c r="I163" s="108">
        <v>854887</v>
      </c>
      <c r="J163" s="108"/>
      <c r="K163" s="108">
        <v>108248</v>
      </c>
      <c r="L163" s="108">
        <v>854887</v>
      </c>
      <c r="M163" s="108"/>
      <c r="N163" s="108">
        <v>108248</v>
      </c>
      <c r="O163" s="48"/>
    </row>
    <row r="164" spans="1:15" s="12" customFormat="1" ht="27" x14ac:dyDescent="0.2">
      <c r="A164" s="78" t="s">
        <v>2235</v>
      </c>
      <c r="B164" s="79" t="s">
        <v>1930</v>
      </c>
      <c r="C164" s="79" t="s">
        <v>900</v>
      </c>
      <c r="D164" s="79" t="s">
        <v>2036</v>
      </c>
      <c r="E164" s="79" t="s">
        <v>2157</v>
      </c>
      <c r="F164" s="59">
        <f>F165</f>
        <v>6586985.04</v>
      </c>
      <c r="G164" s="59"/>
      <c r="H164" s="59"/>
      <c r="I164" s="106">
        <f>I165</f>
        <v>6659985.04</v>
      </c>
      <c r="J164" s="106"/>
      <c r="K164" s="106"/>
      <c r="L164" s="106">
        <f>L165</f>
        <v>5712429.3300000001</v>
      </c>
      <c r="M164" s="106"/>
      <c r="N164" s="106"/>
      <c r="O164" s="48"/>
    </row>
    <row r="165" spans="1:15" s="12" customFormat="1" ht="25.5" x14ac:dyDescent="0.2">
      <c r="A165" s="61" t="s">
        <v>1970</v>
      </c>
      <c r="B165" s="62" t="s">
        <v>1930</v>
      </c>
      <c r="C165" s="62" t="s">
        <v>900</v>
      </c>
      <c r="D165" s="62" t="s">
        <v>2037</v>
      </c>
      <c r="E165" s="62" t="s">
        <v>2157</v>
      </c>
      <c r="F165" s="63">
        <f>F167+F169</f>
        <v>6586985.04</v>
      </c>
      <c r="G165" s="63"/>
      <c r="H165" s="63"/>
      <c r="I165" s="21">
        <f>I167+I169</f>
        <v>6659985.04</v>
      </c>
      <c r="J165" s="21"/>
      <c r="K165" s="21"/>
      <c r="L165" s="21">
        <f>L167+L169</f>
        <v>5712429.3300000001</v>
      </c>
      <c r="M165" s="21"/>
      <c r="N165" s="21"/>
      <c r="O165" s="48"/>
    </row>
    <row r="166" spans="1:15" s="12" customFormat="1" ht="25.5" x14ac:dyDescent="0.2">
      <c r="A166" s="61" t="s">
        <v>2236</v>
      </c>
      <c r="B166" s="62" t="s">
        <v>1930</v>
      </c>
      <c r="C166" s="62" t="s">
        <v>900</v>
      </c>
      <c r="D166" s="62" t="s">
        <v>2075</v>
      </c>
      <c r="E166" s="62" t="s">
        <v>2157</v>
      </c>
      <c r="F166" s="63">
        <f>F167</f>
        <v>3219200</v>
      </c>
      <c r="G166" s="63"/>
      <c r="H166" s="63"/>
      <c r="I166" s="21">
        <f>I167</f>
        <v>3258200</v>
      </c>
      <c r="J166" s="21"/>
      <c r="K166" s="21"/>
      <c r="L166" s="21">
        <f>L167</f>
        <v>3231563.68</v>
      </c>
      <c r="M166" s="21"/>
      <c r="N166" s="21"/>
      <c r="O166" s="48"/>
    </row>
    <row r="167" spans="1:15" s="12" customFormat="1" ht="25.5" x14ac:dyDescent="0.2">
      <c r="A167" s="61" t="s">
        <v>2031</v>
      </c>
      <c r="B167" s="62" t="s">
        <v>1930</v>
      </c>
      <c r="C167" s="62" t="s">
        <v>900</v>
      </c>
      <c r="D167" s="62" t="s">
        <v>2075</v>
      </c>
      <c r="E167" s="62" t="s">
        <v>931</v>
      </c>
      <c r="F167" s="63">
        <f>3010000+482300-273100</f>
        <v>3219200</v>
      </c>
      <c r="G167" s="63"/>
      <c r="H167" s="63"/>
      <c r="I167" s="21">
        <v>3258200</v>
      </c>
      <c r="J167" s="21"/>
      <c r="K167" s="21"/>
      <c r="L167" s="21">
        <v>3231563.68</v>
      </c>
      <c r="M167" s="21"/>
      <c r="N167" s="21"/>
      <c r="O167" s="48"/>
    </row>
    <row r="168" spans="1:15" s="12" customFormat="1" ht="25.5" x14ac:dyDescent="0.2">
      <c r="A168" s="61" t="s">
        <v>1989</v>
      </c>
      <c r="B168" s="62" t="s">
        <v>1930</v>
      </c>
      <c r="C168" s="62" t="s">
        <v>900</v>
      </c>
      <c r="D168" s="62" t="s">
        <v>2076</v>
      </c>
      <c r="E168" s="62" t="s">
        <v>2157</v>
      </c>
      <c r="F168" s="63">
        <f>F169</f>
        <v>3367785.04</v>
      </c>
      <c r="G168" s="63"/>
      <c r="H168" s="63"/>
      <c r="I168" s="21">
        <f>I169</f>
        <v>3401785.04</v>
      </c>
      <c r="J168" s="21"/>
      <c r="K168" s="21"/>
      <c r="L168" s="21">
        <f>L169</f>
        <v>2480865.65</v>
      </c>
      <c r="M168" s="21"/>
      <c r="N168" s="21"/>
      <c r="O168" s="48"/>
    </row>
    <row r="169" spans="1:15" s="12" customFormat="1" ht="25.5" x14ac:dyDescent="0.2">
      <c r="A169" s="61" t="s">
        <v>2031</v>
      </c>
      <c r="B169" s="62" t="s">
        <v>1930</v>
      </c>
      <c r="C169" s="62" t="s">
        <v>900</v>
      </c>
      <c r="D169" s="62" t="s">
        <v>2076</v>
      </c>
      <c r="E169" s="62" t="s">
        <v>931</v>
      </c>
      <c r="F169" s="63">
        <f>3337785.04+30000</f>
        <v>3367785.04</v>
      </c>
      <c r="G169" s="63"/>
      <c r="H169" s="63"/>
      <c r="I169" s="21">
        <v>3401785.04</v>
      </c>
      <c r="J169" s="21"/>
      <c r="K169" s="21"/>
      <c r="L169" s="21">
        <v>2480865.65</v>
      </c>
      <c r="M169" s="21"/>
      <c r="N169" s="21"/>
      <c r="O169" s="48"/>
    </row>
    <row r="170" spans="1:15" s="12" customFormat="1" ht="13.5" x14ac:dyDescent="0.2">
      <c r="A170" s="57" t="s">
        <v>1122</v>
      </c>
      <c r="B170" s="58" t="s">
        <v>1930</v>
      </c>
      <c r="C170" s="58" t="s">
        <v>900</v>
      </c>
      <c r="D170" s="58" t="s">
        <v>2023</v>
      </c>
      <c r="E170" s="58" t="s">
        <v>2157</v>
      </c>
      <c r="F170" s="60">
        <f>F171</f>
        <v>6323807.96</v>
      </c>
      <c r="G170" s="60"/>
      <c r="H170" s="60">
        <f>H171</f>
        <v>6195593</v>
      </c>
      <c r="I170" s="102">
        <f>I171</f>
        <v>6323807.96</v>
      </c>
      <c r="J170" s="102"/>
      <c r="K170" s="102">
        <f>K171</f>
        <v>6195593</v>
      </c>
      <c r="L170" s="102">
        <f>L171</f>
        <v>6303315.5800000001</v>
      </c>
      <c r="M170" s="102"/>
      <c r="N170" s="102">
        <f>N171</f>
        <v>6195593</v>
      </c>
      <c r="O170" s="48"/>
    </row>
    <row r="171" spans="1:15" s="12" customFormat="1" ht="13.5" x14ac:dyDescent="0.2">
      <c r="A171" s="61" t="s">
        <v>1966</v>
      </c>
      <c r="B171" s="58" t="s">
        <v>1930</v>
      </c>
      <c r="C171" s="58" t="s">
        <v>900</v>
      </c>
      <c r="D171" s="58" t="s">
        <v>2034</v>
      </c>
      <c r="E171" s="58" t="s">
        <v>2157</v>
      </c>
      <c r="F171" s="60">
        <f>F172+F178+F175</f>
        <v>6323807.96</v>
      </c>
      <c r="G171" s="60"/>
      <c r="H171" s="60">
        <f>H172+H178+H175</f>
        <v>6195593</v>
      </c>
      <c r="I171" s="102">
        <f>I172+I178+I175</f>
        <v>6323807.96</v>
      </c>
      <c r="J171" s="102"/>
      <c r="K171" s="102">
        <f>K172+K178+K175</f>
        <v>6195593</v>
      </c>
      <c r="L171" s="102">
        <f>L172+L178+L175</f>
        <v>6303315.5800000001</v>
      </c>
      <c r="M171" s="102"/>
      <c r="N171" s="102">
        <f>N172+N178+N175</f>
        <v>6195593</v>
      </c>
      <c r="O171" s="48"/>
    </row>
    <row r="172" spans="1:15" s="12" customFormat="1" ht="13.5" x14ac:dyDescent="0.2">
      <c r="A172" s="61" t="s">
        <v>1976</v>
      </c>
      <c r="B172" s="58" t="s">
        <v>1930</v>
      </c>
      <c r="C172" s="58" t="s">
        <v>900</v>
      </c>
      <c r="D172" s="62" t="s">
        <v>2077</v>
      </c>
      <c r="E172" s="62" t="s">
        <v>2157</v>
      </c>
      <c r="F172" s="63">
        <f>F173+F174</f>
        <v>28214.960000000003</v>
      </c>
      <c r="G172" s="60"/>
      <c r="H172" s="63"/>
      <c r="I172" s="21">
        <f>I173+I174</f>
        <v>28214.960000000003</v>
      </c>
      <c r="J172" s="102"/>
      <c r="K172" s="21"/>
      <c r="L172" s="21">
        <f>L173+L174</f>
        <v>28214.960000000003</v>
      </c>
      <c r="M172" s="102"/>
      <c r="N172" s="21"/>
      <c r="O172" s="48"/>
    </row>
    <row r="173" spans="1:15" s="12" customFormat="1" ht="25.5" x14ac:dyDescent="0.2">
      <c r="A173" s="61" t="s">
        <v>2031</v>
      </c>
      <c r="B173" s="58" t="s">
        <v>1930</v>
      </c>
      <c r="C173" s="58" t="s">
        <v>900</v>
      </c>
      <c r="D173" s="62" t="s">
        <v>2077</v>
      </c>
      <c r="E173" s="62" t="s">
        <v>931</v>
      </c>
      <c r="F173" s="63">
        <v>26059.56</v>
      </c>
      <c r="G173" s="60"/>
      <c r="H173" s="63"/>
      <c r="I173" s="21">
        <v>26059.56</v>
      </c>
      <c r="J173" s="102"/>
      <c r="K173" s="21"/>
      <c r="L173" s="21">
        <v>26059.56</v>
      </c>
      <c r="M173" s="102"/>
      <c r="N173" s="21"/>
      <c r="O173" s="48"/>
    </row>
    <row r="174" spans="1:15" s="12" customFormat="1" x14ac:dyDescent="0.2">
      <c r="A174" s="61" t="s">
        <v>1941</v>
      </c>
      <c r="B174" s="62" t="s">
        <v>1930</v>
      </c>
      <c r="C174" s="62" t="s">
        <v>900</v>
      </c>
      <c r="D174" s="62" t="s">
        <v>2077</v>
      </c>
      <c r="E174" s="62" t="s">
        <v>1940</v>
      </c>
      <c r="F174" s="63">
        <v>2155.4</v>
      </c>
      <c r="G174" s="63"/>
      <c r="H174" s="63"/>
      <c r="I174" s="21">
        <v>2155.4</v>
      </c>
      <c r="J174" s="21"/>
      <c r="K174" s="21"/>
      <c r="L174" s="21">
        <v>2155.4</v>
      </c>
      <c r="M174" s="21"/>
      <c r="N174" s="21"/>
      <c r="O174" s="48"/>
    </row>
    <row r="175" spans="1:15" s="12" customFormat="1" ht="25.5" x14ac:dyDescent="0.2">
      <c r="A175" s="61" t="s">
        <v>2196</v>
      </c>
      <c r="B175" s="62" t="s">
        <v>1930</v>
      </c>
      <c r="C175" s="62" t="s">
        <v>900</v>
      </c>
      <c r="D175" s="62" t="s">
        <v>2197</v>
      </c>
      <c r="E175" s="62" t="s">
        <v>2157</v>
      </c>
      <c r="F175" s="63">
        <f>F176+F177</f>
        <v>6195593</v>
      </c>
      <c r="G175" s="63"/>
      <c r="H175" s="63">
        <f>H176+H177</f>
        <v>6195593</v>
      </c>
      <c r="I175" s="21">
        <f>I176+I177</f>
        <v>6195593</v>
      </c>
      <c r="J175" s="21"/>
      <c r="K175" s="21">
        <f>K176+K177</f>
        <v>6195593</v>
      </c>
      <c r="L175" s="21">
        <f>L176+L177</f>
        <v>6195593</v>
      </c>
      <c r="M175" s="21"/>
      <c r="N175" s="21">
        <f>N176+N177</f>
        <v>6195593</v>
      </c>
      <c r="O175" s="48"/>
    </row>
    <row r="176" spans="1:15" s="12" customFormat="1" ht="25.5" x14ac:dyDescent="0.2">
      <c r="A176" s="61" t="s">
        <v>2031</v>
      </c>
      <c r="B176" s="62" t="s">
        <v>1930</v>
      </c>
      <c r="C176" s="62" t="s">
        <v>900</v>
      </c>
      <c r="D176" s="62" t="s">
        <v>2197</v>
      </c>
      <c r="E176" s="62" t="s">
        <v>931</v>
      </c>
      <c r="F176" s="63">
        <v>6141884</v>
      </c>
      <c r="G176" s="63"/>
      <c r="H176" s="63">
        <v>6141884</v>
      </c>
      <c r="I176" s="21">
        <v>6141884</v>
      </c>
      <c r="J176" s="21"/>
      <c r="K176" s="21">
        <v>6141884</v>
      </c>
      <c r="L176" s="21">
        <v>6141884</v>
      </c>
      <c r="M176" s="21"/>
      <c r="N176" s="21">
        <v>6141884</v>
      </c>
      <c r="O176" s="48"/>
    </row>
    <row r="177" spans="1:15" s="12" customFormat="1" x14ac:dyDescent="0.2">
      <c r="A177" s="61" t="s">
        <v>1941</v>
      </c>
      <c r="B177" s="62" t="s">
        <v>1930</v>
      </c>
      <c r="C177" s="62" t="s">
        <v>900</v>
      </c>
      <c r="D177" s="62" t="s">
        <v>2197</v>
      </c>
      <c r="E177" s="62" t="s">
        <v>1940</v>
      </c>
      <c r="F177" s="63">
        <v>53709</v>
      </c>
      <c r="G177" s="63"/>
      <c r="H177" s="63">
        <v>53709</v>
      </c>
      <c r="I177" s="21">
        <v>53709</v>
      </c>
      <c r="J177" s="21"/>
      <c r="K177" s="21">
        <v>53709</v>
      </c>
      <c r="L177" s="21">
        <v>53709</v>
      </c>
      <c r="M177" s="21"/>
      <c r="N177" s="21">
        <v>53709</v>
      </c>
      <c r="O177" s="48"/>
    </row>
    <row r="178" spans="1:15" s="12" customFormat="1" ht="38.25" x14ac:dyDescent="0.2">
      <c r="A178" s="61" t="s">
        <v>2179</v>
      </c>
      <c r="B178" s="62" t="s">
        <v>1930</v>
      </c>
      <c r="C178" s="62" t="s">
        <v>900</v>
      </c>
      <c r="D178" s="62" t="s">
        <v>2180</v>
      </c>
      <c r="E178" s="62" t="s">
        <v>2157</v>
      </c>
      <c r="F178" s="63">
        <f>F179</f>
        <v>100000</v>
      </c>
      <c r="G178" s="63"/>
      <c r="H178" s="63"/>
      <c r="I178" s="21">
        <f>I179</f>
        <v>100000</v>
      </c>
      <c r="J178" s="21"/>
      <c r="K178" s="21"/>
      <c r="L178" s="21">
        <f>L179</f>
        <v>79507.62</v>
      </c>
      <c r="M178" s="21"/>
      <c r="N178" s="21"/>
      <c r="O178" s="48"/>
    </row>
    <row r="179" spans="1:15" s="12" customFormat="1" ht="25.5" x14ac:dyDescent="0.2">
      <c r="A179" s="61" t="s">
        <v>2031</v>
      </c>
      <c r="B179" s="62" t="s">
        <v>1930</v>
      </c>
      <c r="C179" s="62" t="s">
        <v>900</v>
      </c>
      <c r="D179" s="62" t="s">
        <v>2180</v>
      </c>
      <c r="E179" s="62" t="s">
        <v>931</v>
      </c>
      <c r="F179" s="63">
        <v>100000</v>
      </c>
      <c r="G179" s="63"/>
      <c r="H179" s="63"/>
      <c r="I179" s="21">
        <v>100000</v>
      </c>
      <c r="J179" s="21"/>
      <c r="K179" s="21"/>
      <c r="L179" s="21">
        <v>79507.62</v>
      </c>
      <c r="M179" s="21"/>
      <c r="N179" s="21"/>
      <c r="O179" s="48"/>
    </row>
    <row r="180" spans="1:15" s="12" customFormat="1" ht="14.25" x14ac:dyDescent="0.2">
      <c r="A180" s="80" t="s">
        <v>956</v>
      </c>
      <c r="B180" s="81" t="s">
        <v>1930</v>
      </c>
      <c r="C180" s="81" t="s">
        <v>1006</v>
      </c>
      <c r="D180" s="81" t="s">
        <v>2189</v>
      </c>
      <c r="E180" s="81" t="s">
        <v>2157</v>
      </c>
      <c r="F180" s="64">
        <f>F188+F205+F181</f>
        <v>29381639.32</v>
      </c>
      <c r="G180" s="64">
        <f>G188+G205+G181</f>
        <v>17880000</v>
      </c>
      <c r="H180" s="64"/>
      <c r="I180" s="112">
        <f>I188+I205+I181</f>
        <v>29381639.32</v>
      </c>
      <c r="J180" s="112">
        <f>J188+J205+J181</f>
        <v>17880000</v>
      </c>
      <c r="K180" s="112"/>
      <c r="L180" s="112">
        <f>L188+L205+L181</f>
        <v>29135108.770000003</v>
      </c>
      <c r="M180" s="112">
        <f>M188+M205+M181</f>
        <v>17880000</v>
      </c>
      <c r="N180" s="112"/>
      <c r="O180" s="48"/>
    </row>
    <row r="181" spans="1:15" s="12" customFormat="1" ht="27" x14ac:dyDescent="0.2">
      <c r="A181" s="82" t="s">
        <v>2237</v>
      </c>
      <c r="B181" s="101" t="s">
        <v>1930</v>
      </c>
      <c r="C181" s="101" t="s">
        <v>1006</v>
      </c>
      <c r="D181" s="101" t="s">
        <v>2051</v>
      </c>
      <c r="E181" s="101" t="s">
        <v>2157</v>
      </c>
      <c r="F181" s="102">
        <f>F182</f>
        <v>19867333.34</v>
      </c>
      <c r="G181" s="102">
        <f>G182</f>
        <v>17880000</v>
      </c>
      <c r="H181" s="99"/>
      <c r="I181" s="102">
        <f>I182</f>
        <v>19867333.34</v>
      </c>
      <c r="J181" s="102">
        <f>J182</f>
        <v>17880000</v>
      </c>
      <c r="K181" s="99"/>
      <c r="L181" s="102">
        <f>L182</f>
        <v>19866666.670000002</v>
      </c>
      <c r="M181" s="102">
        <f>M182</f>
        <v>17880000</v>
      </c>
      <c r="N181" s="99"/>
      <c r="O181" s="48"/>
    </row>
    <row r="182" spans="1:15" s="12" customFormat="1" x14ac:dyDescent="0.2">
      <c r="A182" s="74" t="s">
        <v>1977</v>
      </c>
      <c r="B182" s="103" t="s">
        <v>1930</v>
      </c>
      <c r="C182" s="103" t="s">
        <v>1006</v>
      </c>
      <c r="D182" s="103" t="s">
        <v>2052</v>
      </c>
      <c r="E182" s="103" t="s">
        <v>2157</v>
      </c>
      <c r="F182" s="21">
        <f>F183</f>
        <v>19867333.34</v>
      </c>
      <c r="G182" s="21">
        <f>G183</f>
        <v>17880000</v>
      </c>
      <c r="H182" s="100"/>
      <c r="I182" s="21">
        <f>I183</f>
        <v>19867333.34</v>
      </c>
      <c r="J182" s="21">
        <f>J183</f>
        <v>17880000</v>
      </c>
      <c r="K182" s="100"/>
      <c r="L182" s="21">
        <f>L183</f>
        <v>19866666.670000002</v>
      </c>
      <c r="M182" s="21">
        <f>M183</f>
        <v>17880000</v>
      </c>
      <c r="N182" s="100"/>
      <c r="O182" s="48"/>
    </row>
    <row r="183" spans="1:15" s="12" customFormat="1" x14ac:dyDescent="0.2">
      <c r="A183" s="83" t="s">
        <v>2238</v>
      </c>
      <c r="B183" s="103" t="s">
        <v>1930</v>
      </c>
      <c r="C183" s="103" t="s">
        <v>1006</v>
      </c>
      <c r="D183" s="103" t="s">
        <v>2239</v>
      </c>
      <c r="E183" s="103" t="s">
        <v>2157</v>
      </c>
      <c r="F183" s="21">
        <f>F184+F186</f>
        <v>19867333.34</v>
      </c>
      <c r="G183" s="21">
        <f>G184+G186</f>
        <v>17880000</v>
      </c>
      <c r="H183" s="100"/>
      <c r="I183" s="21">
        <f>I184+I186</f>
        <v>19867333.34</v>
      </c>
      <c r="J183" s="21">
        <f>J184+J186</f>
        <v>17880000</v>
      </c>
      <c r="K183" s="100"/>
      <c r="L183" s="21">
        <f>L184+L186</f>
        <v>19866666.670000002</v>
      </c>
      <c r="M183" s="21">
        <f>M184+M186</f>
        <v>17880000</v>
      </c>
      <c r="N183" s="100"/>
      <c r="O183" s="48"/>
    </row>
    <row r="184" spans="1:15" s="12" customFormat="1" ht="38.25" x14ac:dyDescent="0.2">
      <c r="A184" s="74" t="s">
        <v>2240</v>
      </c>
      <c r="B184" s="103" t="s">
        <v>1930</v>
      </c>
      <c r="C184" s="103" t="s">
        <v>1006</v>
      </c>
      <c r="D184" s="103" t="s">
        <v>2241</v>
      </c>
      <c r="E184" s="103" t="s">
        <v>2157</v>
      </c>
      <c r="F184" s="21">
        <f>F185</f>
        <v>17880000</v>
      </c>
      <c r="G184" s="21">
        <f>G185</f>
        <v>17880000</v>
      </c>
      <c r="H184" s="100"/>
      <c r="I184" s="21">
        <f>I185</f>
        <v>17880000</v>
      </c>
      <c r="J184" s="21">
        <f>J185</f>
        <v>17880000</v>
      </c>
      <c r="K184" s="100"/>
      <c r="L184" s="21">
        <f>L185</f>
        <v>17880000</v>
      </c>
      <c r="M184" s="21">
        <f>M185</f>
        <v>17880000</v>
      </c>
      <c r="N184" s="100"/>
      <c r="O184" s="48"/>
    </row>
    <row r="185" spans="1:15" s="12" customFormat="1" ht="25.5" x14ac:dyDescent="0.2">
      <c r="A185" s="74" t="s">
        <v>2031</v>
      </c>
      <c r="B185" s="103" t="s">
        <v>1930</v>
      </c>
      <c r="C185" s="103" t="s">
        <v>1006</v>
      </c>
      <c r="D185" s="103" t="s">
        <v>2241</v>
      </c>
      <c r="E185" s="103" t="s">
        <v>931</v>
      </c>
      <c r="F185" s="21">
        <f>17885999.99-5999.99</f>
        <v>17880000</v>
      </c>
      <c r="G185" s="21">
        <v>17880000</v>
      </c>
      <c r="H185" s="100"/>
      <c r="I185" s="21">
        <f>17885999.99-5999.99</f>
        <v>17880000</v>
      </c>
      <c r="J185" s="21">
        <v>17880000</v>
      </c>
      <c r="K185" s="100"/>
      <c r="L185" s="21">
        <f>17885999.99-5999.99</f>
        <v>17880000</v>
      </c>
      <c r="M185" s="21">
        <v>17880000</v>
      </c>
      <c r="N185" s="100"/>
      <c r="O185" s="48"/>
    </row>
    <row r="186" spans="1:15" s="12" customFormat="1" ht="25.5" x14ac:dyDescent="0.2">
      <c r="A186" s="74" t="s">
        <v>2242</v>
      </c>
      <c r="B186" s="103" t="s">
        <v>1930</v>
      </c>
      <c r="C186" s="103" t="s">
        <v>1006</v>
      </c>
      <c r="D186" s="103" t="s">
        <v>2243</v>
      </c>
      <c r="E186" s="103" t="s">
        <v>2157</v>
      </c>
      <c r="F186" s="21">
        <f>F187</f>
        <v>1987333.34</v>
      </c>
      <c r="G186" s="104"/>
      <c r="H186" s="100"/>
      <c r="I186" s="21">
        <f>I187</f>
        <v>1987333.34</v>
      </c>
      <c r="J186" s="104"/>
      <c r="K186" s="100"/>
      <c r="L186" s="21">
        <f>L187</f>
        <v>1986666.67</v>
      </c>
      <c r="M186" s="104"/>
      <c r="N186" s="100"/>
      <c r="O186" s="48"/>
    </row>
    <row r="187" spans="1:15" s="12" customFormat="1" ht="25.5" x14ac:dyDescent="0.2">
      <c r="A187" s="74" t="s">
        <v>2207</v>
      </c>
      <c r="B187" s="103" t="s">
        <v>1930</v>
      </c>
      <c r="C187" s="103" t="s">
        <v>1006</v>
      </c>
      <c r="D187" s="103" t="s">
        <v>2243</v>
      </c>
      <c r="E187" s="103" t="s">
        <v>931</v>
      </c>
      <c r="F187" s="21">
        <v>1987333.34</v>
      </c>
      <c r="G187" s="104"/>
      <c r="H187" s="100"/>
      <c r="I187" s="21">
        <v>1987333.34</v>
      </c>
      <c r="J187" s="104"/>
      <c r="K187" s="100"/>
      <c r="L187" s="21">
        <v>1986666.67</v>
      </c>
      <c r="M187" s="104"/>
      <c r="N187" s="100"/>
      <c r="O187" s="48"/>
    </row>
    <row r="188" spans="1:15" s="12" customFormat="1" ht="27" x14ac:dyDescent="0.2">
      <c r="A188" s="57" t="s">
        <v>2244</v>
      </c>
      <c r="B188" s="58" t="s">
        <v>1930</v>
      </c>
      <c r="C188" s="58" t="s">
        <v>1006</v>
      </c>
      <c r="D188" s="58" t="s">
        <v>2078</v>
      </c>
      <c r="E188" s="58" t="s">
        <v>2157</v>
      </c>
      <c r="F188" s="60">
        <f>F197+F189</f>
        <v>9503312.5800000001</v>
      </c>
      <c r="G188" s="60"/>
      <c r="H188" s="60"/>
      <c r="I188" s="102">
        <f>I197+I189</f>
        <v>9503312.5800000001</v>
      </c>
      <c r="J188" s="102"/>
      <c r="K188" s="102"/>
      <c r="L188" s="102">
        <f>L197+L189</f>
        <v>9257448.6999999993</v>
      </c>
      <c r="M188" s="102"/>
      <c r="N188" s="102"/>
      <c r="O188" s="48"/>
    </row>
    <row r="189" spans="1:15" s="12" customFormat="1" ht="25.5" x14ac:dyDescent="0.2">
      <c r="A189" s="61" t="s">
        <v>1990</v>
      </c>
      <c r="B189" s="62" t="s">
        <v>1930</v>
      </c>
      <c r="C189" s="62" t="s">
        <v>1006</v>
      </c>
      <c r="D189" s="62" t="s">
        <v>2079</v>
      </c>
      <c r="E189" s="62" t="s">
        <v>2157</v>
      </c>
      <c r="F189" s="63">
        <f>F190</f>
        <v>7379380</v>
      </c>
      <c r="G189" s="63"/>
      <c r="H189" s="63"/>
      <c r="I189" s="21">
        <f>I190</f>
        <v>7379380</v>
      </c>
      <c r="J189" s="21"/>
      <c r="K189" s="21"/>
      <c r="L189" s="21">
        <f>L190</f>
        <v>7265980.7699999996</v>
      </c>
      <c r="M189" s="21"/>
      <c r="N189" s="21"/>
      <c r="O189" s="48"/>
    </row>
    <row r="190" spans="1:15" s="12" customFormat="1" ht="25.5" x14ac:dyDescent="0.2">
      <c r="A190" s="61" t="s">
        <v>1991</v>
      </c>
      <c r="B190" s="62" t="s">
        <v>1930</v>
      </c>
      <c r="C190" s="62" t="s">
        <v>1006</v>
      </c>
      <c r="D190" s="62" t="s">
        <v>2080</v>
      </c>
      <c r="E190" s="62" t="s">
        <v>2157</v>
      </c>
      <c r="F190" s="63">
        <f>F193+F195+F191</f>
        <v>7379380</v>
      </c>
      <c r="G190" s="63"/>
      <c r="H190" s="63"/>
      <c r="I190" s="21">
        <f>I193+I195+I191</f>
        <v>7379380</v>
      </c>
      <c r="J190" s="21"/>
      <c r="K190" s="21"/>
      <c r="L190" s="21">
        <f>L193+L195+L191</f>
        <v>7265980.7699999996</v>
      </c>
      <c r="M190" s="21"/>
      <c r="N190" s="21"/>
      <c r="O190" s="48"/>
    </row>
    <row r="191" spans="1:15" s="12" customFormat="1" ht="25.5" x14ac:dyDescent="0.2">
      <c r="A191" s="61" t="s">
        <v>2245</v>
      </c>
      <c r="B191" s="62" t="s">
        <v>1930</v>
      </c>
      <c r="C191" s="62" t="s">
        <v>1006</v>
      </c>
      <c r="D191" s="62" t="s">
        <v>2246</v>
      </c>
      <c r="E191" s="62" t="s">
        <v>2157</v>
      </c>
      <c r="F191" s="63">
        <f>F192</f>
        <v>235000</v>
      </c>
      <c r="G191" s="63"/>
      <c r="H191" s="63"/>
      <c r="I191" s="21">
        <f>I192</f>
        <v>235000</v>
      </c>
      <c r="J191" s="21"/>
      <c r="K191" s="21"/>
      <c r="L191" s="21">
        <f>L192</f>
        <v>235000</v>
      </c>
      <c r="M191" s="21"/>
      <c r="N191" s="21"/>
      <c r="O191" s="48"/>
    </row>
    <row r="192" spans="1:15" s="12" customFormat="1" ht="25.5" x14ac:dyDescent="0.2">
      <c r="A192" s="61" t="s">
        <v>2031</v>
      </c>
      <c r="B192" s="62" t="s">
        <v>1930</v>
      </c>
      <c r="C192" s="62" t="s">
        <v>1006</v>
      </c>
      <c r="D192" s="62" t="s">
        <v>2246</v>
      </c>
      <c r="E192" s="62" t="s">
        <v>931</v>
      </c>
      <c r="F192" s="63">
        <f>95000+140000</f>
        <v>235000</v>
      </c>
      <c r="G192" s="63"/>
      <c r="H192" s="63"/>
      <c r="I192" s="21">
        <f>95000+140000</f>
        <v>235000</v>
      </c>
      <c r="J192" s="21"/>
      <c r="K192" s="21"/>
      <c r="L192" s="21">
        <f>95000+140000</f>
        <v>235000</v>
      </c>
      <c r="M192" s="21"/>
      <c r="N192" s="21"/>
      <c r="O192" s="48"/>
    </row>
    <row r="193" spans="1:15" s="12" customFormat="1" x14ac:dyDescent="0.2">
      <c r="A193" s="61" t="s">
        <v>1992</v>
      </c>
      <c r="B193" s="62" t="s">
        <v>1930</v>
      </c>
      <c r="C193" s="62" t="s">
        <v>1006</v>
      </c>
      <c r="D193" s="62" t="s">
        <v>2081</v>
      </c>
      <c r="E193" s="62" t="s">
        <v>2157</v>
      </c>
      <c r="F193" s="63">
        <f>F194</f>
        <v>1698280</v>
      </c>
      <c r="G193" s="63"/>
      <c r="H193" s="63"/>
      <c r="I193" s="21">
        <f>I194</f>
        <v>1698280</v>
      </c>
      <c r="J193" s="21"/>
      <c r="K193" s="21"/>
      <c r="L193" s="21">
        <f>L194</f>
        <v>1698280</v>
      </c>
      <c r="M193" s="21"/>
      <c r="N193" s="21"/>
      <c r="O193" s="48"/>
    </row>
    <row r="194" spans="1:15" s="12" customFormat="1" ht="25.5" x14ac:dyDescent="0.2">
      <c r="A194" s="61" t="s">
        <v>2031</v>
      </c>
      <c r="B194" s="62" t="s">
        <v>1930</v>
      </c>
      <c r="C194" s="62" t="s">
        <v>1006</v>
      </c>
      <c r="D194" s="62" t="s">
        <v>2081</v>
      </c>
      <c r="E194" s="62" t="s">
        <v>931</v>
      </c>
      <c r="F194" s="63">
        <f>1300000+398280</f>
        <v>1698280</v>
      </c>
      <c r="G194" s="63"/>
      <c r="H194" s="63"/>
      <c r="I194" s="21">
        <f>1300000+398280</f>
        <v>1698280</v>
      </c>
      <c r="J194" s="21"/>
      <c r="K194" s="21"/>
      <c r="L194" s="21">
        <f>1300000+398280</f>
        <v>1698280</v>
      </c>
      <c r="M194" s="21"/>
      <c r="N194" s="21"/>
      <c r="O194" s="48"/>
    </row>
    <row r="195" spans="1:15" s="12" customFormat="1" ht="38.25" x14ac:dyDescent="0.2">
      <c r="A195" s="61" t="s">
        <v>2247</v>
      </c>
      <c r="B195" s="62" t="s">
        <v>1930</v>
      </c>
      <c r="C195" s="62" t="s">
        <v>1006</v>
      </c>
      <c r="D195" s="62" t="s">
        <v>2248</v>
      </c>
      <c r="E195" s="62" t="s">
        <v>2157</v>
      </c>
      <c r="F195" s="63">
        <f>F196</f>
        <v>5446100</v>
      </c>
      <c r="G195" s="63"/>
      <c r="H195" s="63"/>
      <c r="I195" s="21">
        <f>I196</f>
        <v>5446100</v>
      </c>
      <c r="J195" s="21"/>
      <c r="K195" s="21"/>
      <c r="L195" s="21">
        <f>L196</f>
        <v>5332700.7699999996</v>
      </c>
      <c r="M195" s="21"/>
      <c r="N195" s="21"/>
      <c r="O195" s="48"/>
    </row>
    <row r="196" spans="1:15" s="12" customFormat="1" ht="25.5" x14ac:dyDescent="0.2">
      <c r="A196" s="61" t="s">
        <v>2031</v>
      </c>
      <c r="B196" s="62" t="s">
        <v>1930</v>
      </c>
      <c r="C196" s="62" t="s">
        <v>1006</v>
      </c>
      <c r="D196" s="62" t="s">
        <v>2248</v>
      </c>
      <c r="E196" s="62" t="s">
        <v>931</v>
      </c>
      <c r="F196" s="63">
        <f>5333500+112600</f>
        <v>5446100</v>
      </c>
      <c r="G196" s="63"/>
      <c r="H196" s="63"/>
      <c r="I196" s="21">
        <f>5333500+112600</f>
        <v>5446100</v>
      </c>
      <c r="J196" s="21"/>
      <c r="K196" s="21"/>
      <c r="L196" s="21">
        <v>5332700.7699999996</v>
      </c>
      <c r="M196" s="21"/>
      <c r="N196" s="21"/>
      <c r="O196" s="48"/>
    </row>
    <row r="197" spans="1:15" s="12" customFormat="1" ht="25.5" x14ac:dyDescent="0.2">
      <c r="A197" s="61" t="s">
        <v>1993</v>
      </c>
      <c r="B197" s="62" t="s">
        <v>1930</v>
      </c>
      <c r="C197" s="62" t="s">
        <v>1006</v>
      </c>
      <c r="D197" s="62" t="s">
        <v>2082</v>
      </c>
      <c r="E197" s="62" t="s">
        <v>2157</v>
      </c>
      <c r="F197" s="63">
        <f>F198</f>
        <v>2123932.58</v>
      </c>
      <c r="G197" s="63"/>
      <c r="H197" s="63"/>
      <c r="I197" s="21">
        <f>I198</f>
        <v>2123932.58</v>
      </c>
      <c r="J197" s="21"/>
      <c r="K197" s="21"/>
      <c r="L197" s="21">
        <f>L198</f>
        <v>1991467.9300000002</v>
      </c>
      <c r="M197" s="21"/>
      <c r="N197" s="21"/>
      <c r="O197" s="48"/>
    </row>
    <row r="198" spans="1:15" s="30" customFormat="1" ht="38.25" x14ac:dyDescent="0.2">
      <c r="A198" s="61" t="s">
        <v>1994</v>
      </c>
      <c r="B198" s="62" t="s">
        <v>1930</v>
      </c>
      <c r="C198" s="62" t="s">
        <v>1006</v>
      </c>
      <c r="D198" s="62" t="s">
        <v>2083</v>
      </c>
      <c r="E198" s="62" t="s">
        <v>2157</v>
      </c>
      <c r="F198" s="63">
        <f>F199+F201+F203</f>
        <v>2123932.58</v>
      </c>
      <c r="G198" s="63"/>
      <c r="H198" s="63"/>
      <c r="I198" s="21">
        <f>I199+I201+I203</f>
        <v>2123932.58</v>
      </c>
      <c r="J198" s="21"/>
      <c r="K198" s="21"/>
      <c r="L198" s="21">
        <f>L199+L201+L203</f>
        <v>1991467.9300000002</v>
      </c>
      <c r="M198" s="21"/>
      <c r="N198" s="21"/>
      <c r="O198" s="48"/>
    </row>
    <row r="199" spans="1:15" s="13" customFormat="1" ht="25.5" x14ac:dyDescent="0.2">
      <c r="A199" s="61" t="s">
        <v>1995</v>
      </c>
      <c r="B199" s="62" t="s">
        <v>1930</v>
      </c>
      <c r="C199" s="62" t="s">
        <v>1006</v>
      </c>
      <c r="D199" s="62" t="s">
        <v>2084</v>
      </c>
      <c r="E199" s="62" t="s">
        <v>2157</v>
      </c>
      <c r="F199" s="63">
        <f>F200</f>
        <v>850700</v>
      </c>
      <c r="G199" s="60"/>
      <c r="H199" s="60"/>
      <c r="I199" s="21">
        <f>I200</f>
        <v>850700</v>
      </c>
      <c r="J199" s="102"/>
      <c r="K199" s="102"/>
      <c r="L199" s="21">
        <f>L200</f>
        <v>772144.68</v>
      </c>
      <c r="M199" s="102"/>
      <c r="N199" s="102"/>
      <c r="O199" s="49"/>
    </row>
    <row r="200" spans="1:15" s="12" customFormat="1" ht="25.5" x14ac:dyDescent="0.2">
      <c r="A200" s="61" t="s">
        <v>2031</v>
      </c>
      <c r="B200" s="62" t="s">
        <v>1930</v>
      </c>
      <c r="C200" s="62" t="s">
        <v>1006</v>
      </c>
      <c r="D200" s="62" t="s">
        <v>2084</v>
      </c>
      <c r="E200" s="62" t="s">
        <v>931</v>
      </c>
      <c r="F200" s="63">
        <f>899000-48300</f>
        <v>850700</v>
      </c>
      <c r="G200" s="63"/>
      <c r="H200" s="63"/>
      <c r="I200" s="21">
        <f>899000-48300</f>
        <v>850700</v>
      </c>
      <c r="J200" s="21"/>
      <c r="K200" s="21"/>
      <c r="L200" s="21">
        <v>772144.68</v>
      </c>
      <c r="M200" s="21"/>
      <c r="N200" s="21"/>
      <c r="O200" s="48"/>
    </row>
    <row r="201" spans="1:15" s="12" customFormat="1" ht="38.25" x14ac:dyDescent="0.2">
      <c r="A201" s="61" t="s">
        <v>1996</v>
      </c>
      <c r="B201" s="62" t="s">
        <v>1930</v>
      </c>
      <c r="C201" s="62" t="s">
        <v>1006</v>
      </c>
      <c r="D201" s="62" t="s">
        <v>2085</v>
      </c>
      <c r="E201" s="62" t="s">
        <v>2157</v>
      </c>
      <c r="F201" s="63">
        <f>F202</f>
        <v>210232.57999999996</v>
      </c>
      <c r="G201" s="63"/>
      <c r="H201" s="63"/>
      <c r="I201" s="21">
        <f>I202</f>
        <v>210232.57999999996</v>
      </c>
      <c r="J201" s="21"/>
      <c r="K201" s="21"/>
      <c r="L201" s="21">
        <f>L202</f>
        <v>210210.88</v>
      </c>
      <c r="M201" s="21"/>
      <c r="N201" s="21"/>
      <c r="O201" s="48"/>
    </row>
    <row r="202" spans="1:15" s="12" customFormat="1" ht="25.5" x14ac:dyDescent="0.2">
      <c r="A202" s="61" t="s">
        <v>2031</v>
      </c>
      <c r="B202" s="62" t="s">
        <v>1930</v>
      </c>
      <c r="C202" s="62" t="s">
        <v>1006</v>
      </c>
      <c r="D202" s="62" t="s">
        <v>2085</v>
      </c>
      <c r="E202" s="62" t="s">
        <v>931</v>
      </c>
      <c r="F202" s="63">
        <f>554532.58-344300</f>
        <v>210232.57999999996</v>
      </c>
      <c r="G202" s="63"/>
      <c r="H202" s="63"/>
      <c r="I202" s="21">
        <f>554532.58-344300</f>
        <v>210232.57999999996</v>
      </c>
      <c r="J202" s="21"/>
      <c r="K202" s="21"/>
      <c r="L202" s="21">
        <v>210210.88</v>
      </c>
      <c r="M202" s="21"/>
      <c r="N202" s="21"/>
      <c r="O202" s="48"/>
    </row>
    <row r="203" spans="1:15" s="12" customFormat="1" ht="25.5" x14ac:dyDescent="0.2">
      <c r="A203" s="61" t="s">
        <v>2249</v>
      </c>
      <c r="B203" s="62" t="s">
        <v>1930</v>
      </c>
      <c r="C203" s="62" t="s">
        <v>1006</v>
      </c>
      <c r="D203" s="62" t="s">
        <v>2250</v>
      </c>
      <c r="E203" s="62" t="s">
        <v>2157</v>
      </c>
      <c r="F203" s="63">
        <f>F204</f>
        <v>1063000</v>
      </c>
      <c r="G203" s="63"/>
      <c r="H203" s="63"/>
      <c r="I203" s="21">
        <f>I204</f>
        <v>1063000</v>
      </c>
      <c r="J203" s="21"/>
      <c r="K203" s="21"/>
      <c r="L203" s="21">
        <f>L204</f>
        <v>1009112.37</v>
      </c>
      <c r="M203" s="21"/>
      <c r="N203" s="21"/>
      <c r="O203" s="48"/>
    </row>
    <row r="204" spans="1:15" s="12" customFormat="1" ht="25.5" x14ac:dyDescent="0.2">
      <c r="A204" s="61" t="s">
        <v>2031</v>
      </c>
      <c r="B204" s="62" t="s">
        <v>1930</v>
      </c>
      <c r="C204" s="62" t="s">
        <v>1006</v>
      </c>
      <c r="D204" s="62" t="s">
        <v>2250</v>
      </c>
      <c r="E204" s="62" t="s">
        <v>931</v>
      </c>
      <c r="F204" s="63">
        <v>1063000</v>
      </c>
      <c r="G204" s="63"/>
      <c r="H204" s="63"/>
      <c r="I204" s="21">
        <v>1063000</v>
      </c>
      <c r="J204" s="21"/>
      <c r="K204" s="21"/>
      <c r="L204" s="21">
        <v>1009112.37</v>
      </c>
      <c r="M204" s="21"/>
      <c r="N204" s="21"/>
      <c r="O204" s="48"/>
    </row>
    <row r="205" spans="1:15" s="12" customFormat="1" ht="13.5" x14ac:dyDescent="0.2">
      <c r="A205" s="57" t="s">
        <v>1122</v>
      </c>
      <c r="B205" s="58" t="s">
        <v>1930</v>
      </c>
      <c r="C205" s="58" t="s">
        <v>1006</v>
      </c>
      <c r="D205" s="58" t="s">
        <v>2023</v>
      </c>
      <c r="E205" s="58" t="s">
        <v>2157</v>
      </c>
      <c r="F205" s="59">
        <f>F206</f>
        <v>10993.4</v>
      </c>
      <c r="G205" s="65"/>
      <c r="H205" s="65"/>
      <c r="I205" s="106">
        <f>I206</f>
        <v>10993.4</v>
      </c>
      <c r="J205" s="108"/>
      <c r="K205" s="108"/>
      <c r="L205" s="106">
        <f>L206</f>
        <v>10993.4</v>
      </c>
      <c r="M205" s="108"/>
      <c r="N205" s="108"/>
      <c r="O205" s="48"/>
    </row>
    <row r="206" spans="1:15" s="12" customFormat="1" x14ac:dyDescent="0.2">
      <c r="A206" s="61" t="s">
        <v>1966</v>
      </c>
      <c r="B206" s="62" t="s">
        <v>1930</v>
      </c>
      <c r="C206" s="62" t="s">
        <v>1006</v>
      </c>
      <c r="D206" s="62" t="s">
        <v>2034</v>
      </c>
      <c r="E206" s="62" t="s">
        <v>2157</v>
      </c>
      <c r="F206" s="65">
        <f>F207</f>
        <v>10993.4</v>
      </c>
      <c r="G206" s="65"/>
      <c r="H206" s="65"/>
      <c r="I206" s="108">
        <f>I207</f>
        <v>10993.4</v>
      </c>
      <c r="J206" s="108"/>
      <c r="K206" s="108"/>
      <c r="L206" s="108">
        <f>L207</f>
        <v>10993.4</v>
      </c>
      <c r="M206" s="108"/>
      <c r="N206" s="108"/>
      <c r="O206" s="48"/>
    </row>
    <row r="207" spans="1:15" s="12" customFormat="1" x14ac:dyDescent="0.2">
      <c r="A207" s="61" t="s">
        <v>1976</v>
      </c>
      <c r="B207" s="62" t="s">
        <v>1930</v>
      </c>
      <c r="C207" s="62" t="s">
        <v>1006</v>
      </c>
      <c r="D207" s="62" t="s">
        <v>2077</v>
      </c>
      <c r="E207" s="62" t="s">
        <v>2157</v>
      </c>
      <c r="F207" s="65">
        <f>F208</f>
        <v>10993.4</v>
      </c>
      <c r="G207" s="65"/>
      <c r="H207" s="65"/>
      <c r="I207" s="108">
        <f>I208</f>
        <v>10993.4</v>
      </c>
      <c r="J207" s="108"/>
      <c r="K207" s="108"/>
      <c r="L207" s="108">
        <f>L208</f>
        <v>10993.4</v>
      </c>
      <c r="M207" s="108"/>
      <c r="N207" s="108"/>
      <c r="O207" s="48"/>
    </row>
    <row r="208" spans="1:15" s="12" customFormat="1" x14ac:dyDescent="0.2">
      <c r="A208" s="61" t="s">
        <v>1941</v>
      </c>
      <c r="B208" s="62" t="s">
        <v>1930</v>
      </c>
      <c r="C208" s="62" t="s">
        <v>1006</v>
      </c>
      <c r="D208" s="62" t="s">
        <v>2077</v>
      </c>
      <c r="E208" s="62" t="s">
        <v>1940</v>
      </c>
      <c r="F208" s="65">
        <v>10993.4</v>
      </c>
      <c r="G208" s="65"/>
      <c r="H208" s="65"/>
      <c r="I208" s="108">
        <v>10993.4</v>
      </c>
      <c r="J208" s="108"/>
      <c r="K208" s="108"/>
      <c r="L208" s="108">
        <v>10993.4</v>
      </c>
      <c r="M208" s="108"/>
      <c r="N208" s="108"/>
      <c r="O208" s="48"/>
    </row>
    <row r="209" spans="1:15" s="12" customFormat="1" ht="14.25" x14ac:dyDescent="0.2">
      <c r="A209" s="54" t="s">
        <v>1933</v>
      </c>
      <c r="B209" s="55" t="s">
        <v>1930</v>
      </c>
      <c r="C209" s="55" t="s">
        <v>1932</v>
      </c>
      <c r="D209" s="55" t="s">
        <v>2189</v>
      </c>
      <c r="E209" s="55" t="s">
        <v>2157</v>
      </c>
      <c r="F209" s="64">
        <f>F211+F231+F235+F252</f>
        <v>94288081.640000001</v>
      </c>
      <c r="G209" s="64">
        <f>G211+G231+G235+G252</f>
        <v>11566398.640000001</v>
      </c>
      <c r="H209" s="64">
        <f>H210+H252</f>
        <v>8878900</v>
      </c>
      <c r="I209" s="112">
        <f>I211+I231+I235+I252</f>
        <v>93581501.689999998</v>
      </c>
      <c r="J209" s="112">
        <f>J211+J231+J235+J252</f>
        <v>10757818.689999999</v>
      </c>
      <c r="K209" s="112">
        <f>K210+K252</f>
        <v>8878900</v>
      </c>
      <c r="L209" s="112">
        <f>L211+L231+L235+L252</f>
        <v>90851492.329999998</v>
      </c>
      <c r="M209" s="112">
        <f>M211+M231+M235+M252</f>
        <v>10046978.41</v>
      </c>
      <c r="N209" s="112">
        <f>N210+N252</f>
        <v>8844321.9199999999</v>
      </c>
      <c r="O209" s="48"/>
    </row>
    <row r="210" spans="1:15" s="12" customFormat="1" ht="27" x14ac:dyDescent="0.2">
      <c r="A210" s="57" t="s">
        <v>2200</v>
      </c>
      <c r="B210" s="58" t="s">
        <v>1930</v>
      </c>
      <c r="C210" s="58" t="s">
        <v>1932</v>
      </c>
      <c r="D210" s="58" t="s">
        <v>2051</v>
      </c>
      <c r="E210" s="58" t="s">
        <v>2157</v>
      </c>
      <c r="F210" s="59">
        <f>F211+F231+F235</f>
        <v>92010181.640000001</v>
      </c>
      <c r="G210" s="59">
        <f>G211+G231+G235</f>
        <v>9288498.6400000006</v>
      </c>
      <c r="H210" s="59">
        <f>H211+H235</f>
        <v>8878900</v>
      </c>
      <c r="I210" s="106">
        <f>I211+I231+I235</f>
        <v>91303601.689999998</v>
      </c>
      <c r="J210" s="106">
        <f>J211+J231+J235</f>
        <v>8479918.6899999995</v>
      </c>
      <c r="K210" s="106">
        <f>K211+K235</f>
        <v>8878900</v>
      </c>
      <c r="L210" s="106">
        <f>L211+L231+L235</f>
        <v>89284432.609999999</v>
      </c>
      <c r="M210" s="106">
        <f>M211+M231+M235</f>
        <v>8479918.6899999995</v>
      </c>
      <c r="N210" s="106">
        <f>N211+N235</f>
        <v>8844321.9199999999</v>
      </c>
      <c r="O210" s="48"/>
    </row>
    <row r="211" spans="1:15" s="12" customFormat="1" x14ac:dyDescent="0.2">
      <c r="A211" s="61" t="s">
        <v>1977</v>
      </c>
      <c r="B211" s="62" t="s">
        <v>1930</v>
      </c>
      <c r="C211" s="62" t="s">
        <v>1932</v>
      </c>
      <c r="D211" s="62" t="s">
        <v>2052</v>
      </c>
      <c r="E211" s="62" t="s">
        <v>2157</v>
      </c>
      <c r="F211" s="63">
        <f>F212</f>
        <v>60932723.760000005</v>
      </c>
      <c r="G211" s="63"/>
      <c r="H211" s="63">
        <f>H212</f>
        <v>6428900</v>
      </c>
      <c r="I211" s="21">
        <f>I212</f>
        <v>61363623.759999998</v>
      </c>
      <c r="J211" s="21"/>
      <c r="K211" s="21">
        <f>K212</f>
        <v>6428900</v>
      </c>
      <c r="L211" s="21">
        <f>L212</f>
        <v>59345474.390000001</v>
      </c>
      <c r="M211" s="21"/>
      <c r="N211" s="21">
        <f>N212</f>
        <v>6394321.9500000002</v>
      </c>
      <c r="O211" s="48"/>
    </row>
    <row r="212" spans="1:15" s="12" customFormat="1" x14ac:dyDescent="0.2">
      <c r="A212" s="61" t="s">
        <v>2148</v>
      </c>
      <c r="B212" s="62" t="s">
        <v>1930</v>
      </c>
      <c r="C212" s="62" t="s">
        <v>1932</v>
      </c>
      <c r="D212" s="62" t="s">
        <v>2053</v>
      </c>
      <c r="E212" s="62" t="s">
        <v>2157</v>
      </c>
      <c r="F212" s="63">
        <f>F213+F219+F223+F225+F227+F229+F215+F221+F217</f>
        <v>60932723.760000005</v>
      </c>
      <c r="G212" s="63"/>
      <c r="H212" s="63">
        <f>H229</f>
        <v>6428900</v>
      </c>
      <c r="I212" s="21">
        <f>I213+I219+I223+I225+I227+I229+I215+I221+I217</f>
        <v>61363623.759999998</v>
      </c>
      <c r="J212" s="21"/>
      <c r="K212" s="21">
        <f>K229</f>
        <v>6428900</v>
      </c>
      <c r="L212" s="21">
        <f>L213+L219+L223+L225+L227+L229+L215+L221+L217</f>
        <v>59345474.390000001</v>
      </c>
      <c r="M212" s="21"/>
      <c r="N212" s="21">
        <f>N229</f>
        <v>6394321.9500000002</v>
      </c>
      <c r="O212" s="48"/>
    </row>
    <row r="213" spans="1:15" s="12" customFormat="1" x14ac:dyDescent="0.2">
      <c r="A213" s="61" t="s">
        <v>1997</v>
      </c>
      <c r="B213" s="62" t="s">
        <v>1930</v>
      </c>
      <c r="C213" s="62" t="s">
        <v>1932</v>
      </c>
      <c r="D213" s="62" t="s">
        <v>2086</v>
      </c>
      <c r="E213" s="62" t="s">
        <v>2157</v>
      </c>
      <c r="F213" s="63">
        <f>F214</f>
        <v>1330076.76</v>
      </c>
      <c r="G213" s="63"/>
      <c r="H213" s="63"/>
      <c r="I213" s="21">
        <f>I214</f>
        <v>1330076.76</v>
      </c>
      <c r="J213" s="21"/>
      <c r="K213" s="21"/>
      <c r="L213" s="21">
        <f>L214</f>
        <v>1329981.68</v>
      </c>
      <c r="M213" s="21"/>
      <c r="N213" s="21"/>
      <c r="O213" s="48"/>
    </row>
    <row r="214" spans="1:15" s="12" customFormat="1" ht="25.5" x14ac:dyDescent="0.2">
      <c r="A214" s="61" t="s">
        <v>2031</v>
      </c>
      <c r="B214" s="62" t="s">
        <v>1930</v>
      </c>
      <c r="C214" s="62" t="s">
        <v>1932</v>
      </c>
      <c r="D214" s="62" t="s">
        <v>2086</v>
      </c>
      <c r="E214" s="62" t="s">
        <v>931</v>
      </c>
      <c r="F214" s="63">
        <f>1002276.76+107800+220000</f>
        <v>1330076.76</v>
      </c>
      <c r="G214" s="63"/>
      <c r="H214" s="63"/>
      <c r="I214" s="21">
        <f>1002276.76+107800+220000</f>
        <v>1330076.76</v>
      </c>
      <c r="J214" s="21"/>
      <c r="K214" s="21"/>
      <c r="L214" s="21">
        <v>1329981.68</v>
      </c>
      <c r="M214" s="21"/>
      <c r="N214" s="21"/>
      <c r="O214" s="48"/>
    </row>
    <row r="215" spans="1:15" s="12" customFormat="1" ht="38.25" x14ac:dyDescent="0.2">
      <c r="A215" s="61" t="s">
        <v>2087</v>
      </c>
      <c r="B215" s="62" t="s">
        <v>1930</v>
      </c>
      <c r="C215" s="62" t="s">
        <v>1932</v>
      </c>
      <c r="D215" s="62" t="s">
        <v>2088</v>
      </c>
      <c r="E215" s="62" t="s">
        <v>2157</v>
      </c>
      <c r="F215" s="63">
        <f>F216</f>
        <v>84000</v>
      </c>
      <c r="G215" s="63"/>
      <c r="H215" s="63"/>
      <c r="I215" s="21">
        <f>I216</f>
        <v>84000</v>
      </c>
      <c r="J215" s="21"/>
      <c r="K215" s="21"/>
      <c r="L215" s="21">
        <f>L216</f>
        <v>84000</v>
      </c>
      <c r="M215" s="21"/>
      <c r="N215" s="21"/>
      <c r="O215" s="48"/>
    </row>
    <row r="216" spans="1:15" s="12" customFormat="1" ht="25.5" x14ac:dyDescent="0.2">
      <c r="A216" s="61" t="s">
        <v>2031</v>
      </c>
      <c r="B216" s="62" t="s">
        <v>1930</v>
      </c>
      <c r="C216" s="62" t="s">
        <v>1932</v>
      </c>
      <c r="D216" s="62" t="s">
        <v>2088</v>
      </c>
      <c r="E216" s="62" t="s">
        <v>931</v>
      </c>
      <c r="F216" s="63">
        <f>87500-3500</f>
        <v>84000</v>
      </c>
      <c r="G216" s="63"/>
      <c r="H216" s="63"/>
      <c r="I216" s="21">
        <f>87500-3500</f>
        <v>84000</v>
      </c>
      <c r="J216" s="21"/>
      <c r="K216" s="21"/>
      <c r="L216" s="21">
        <f>87500-3500</f>
        <v>84000</v>
      </c>
      <c r="M216" s="21"/>
      <c r="N216" s="21"/>
      <c r="O216" s="48"/>
    </row>
    <row r="217" spans="1:15" s="12" customFormat="1" ht="38.25" x14ac:dyDescent="0.2">
      <c r="A217" s="61" t="s">
        <v>2251</v>
      </c>
      <c r="B217" s="62" t="s">
        <v>1930</v>
      </c>
      <c r="C217" s="62" t="s">
        <v>1932</v>
      </c>
      <c r="D217" s="62" t="s">
        <v>2252</v>
      </c>
      <c r="E217" s="62" t="s">
        <v>2157</v>
      </c>
      <c r="F217" s="63">
        <f>F218</f>
        <v>5500000</v>
      </c>
      <c r="G217" s="63"/>
      <c r="H217" s="63"/>
      <c r="I217" s="21">
        <f>I218</f>
        <v>5500000</v>
      </c>
      <c r="J217" s="21"/>
      <c r="K217" s="21"/>
      <c r="L217" s="21">
        <f>L218</f>
        <v>5500000</v>
      </c>
      <c r="M217" s="21"/>
      <c r="N217" s="21"/>
      <c r="O217" s="48"/>
    </row>
    <row r="218" spans="1:15" s="12" customFormat="1" ht="25.5" x14ac:dyDescent="0.2">
      <c r="A218" s="61" t="s">
        <v>2031</v>
      </c>
      <c r="B218" s="62" t="s">
        <v>1930</v>
      </c>
      <c r="C218" s="62" t="s">
        <v>1932</v>
      </c>
      <c r="D218" s="62" t="s">
        <v>2252</v>
      </c>
      <c r="E218" s="62" t="s">
        <v>931</v>
      </c>
      <c r="F218" s="63">
        <f>2500000+3000000</f>
        <v>5500000</v>
      </c>
      <c r="G218" s="63"/>
      <c r="H218" s="63"/>
      <c r="I218" s="21">
        <f>2500000+3000000</f>
        <v>5500000</v>
      </c>
      <c r="J218" s="21"/>
      <c r="K218" s="21"/>
      <c r="L218" s="21">
        <f>2500000+3000000</f>
        <v>5500000</v>
      </c>
      <c r="M218" s="21"/>
      <c r="N218" s="21"/>
      <c r="O218" s="48"/>
    </row>
    <row r="219" spans="1:15" s="12" customFormat="1" x14ac:dyDescent="0.2">
      <c r="A219" s="61" t="s">
        <v>1998</v>
      </c>
      <c r="B219" s="62" t="s">
        <v>1930</v>
      </c>
      <c r="C219" s="62" t="s">
        <v>1932</v>
      </c>
      <c r="D219" s="62" t="s">
        <v>2089</v>
      </c>
      <c r="E219" s="62" t="s">
        <v>2157</v>
      </c>
      <c r="F219" s="63">
        <f>F220</f>
        <v>32187455</v>
      </c>
      <c r="G219" s="63"/>
      <c r="H219" s="63"/>
      <c r="I219" s="21">
        <f>I220</f>
        <v>32884355</v>
      </c>
      <c r="J219" s="21"/>
      <c r="K219" s="21"/>
      <c r="L219" s="21">
        <f>L220</f>
        <v>32662730.210000001</v>
      </c>
      <c r="M219" s="21"/>
      <c r="N219" s="21"/>
      <c r="O219" s="48"/>
    </row>
    <row r="220" spans="1:15" s="12" customFormat="1" ht="25.5" x14ac:dyDescent="0.2">
      <c r="A220" s="61" t="s">
        <v>2031</v>
      </c>
      <c r="B220" s="62" t="s">
        <v>1930</v>
      </c>
      <c r="C220" s="62" t="s">
        <v>1932</v>
      </c>
      <c r="D220" s="62" t="s">
        <v>2089</v>
      </c>
      <c r="E220" s="62" t="s">
        <v>931</v>
      </c>
      <c r="F220" s="63">
        <f>20640000+822000+41000+2215800-28500+1185859+321000-3800-138700+600000+2992000+859489+600000+581307+1500000</f>
        <v>32187455</v>
      </c>
      <c r="G220" s="63"/>
      <c r="H220" s="63"/>
      <c r="I220" s="21">
        <v>32884355</v>
      </c>
      <c r="J220" s="21"/>
      <c r="K220" s="21"/>
      <c r="L220" s="21">
        <v>32662730.210000001</v>
      </c>
      <c r="M220" s="21"/>
      <c r="N220" s="21"/>
      <c r="O220" s="48"/>
    </row>
    <row r="221" spans="1:15" s="12" customFormat="1" ht="25.5" x14ac:dyDescent="0.2">
      <c r="A221" s="61" t="s">
        <v>2253</v>
      </c>
      <c r="B221" s="62" t="s">
        <v>1930</v>
      </c>
      <c r="C221" s="62" t="s">
        <v>1932</v>
      </c>
      <c r="D221" s="62" t="s">
        <v>2254</v>
      </c>
      <c r="E221" s="62" t="s">
        <v>2157</v>
      </c>
      <c r="F221" s="63">
        <f>F222</f>
        <v>306800</v>
      </c>
      <c r="G221" s="63"/>
      <c r="H221" s="63"/>
      <c r="I221" s="21">
        <f>I222</f>
        <v>306800</v>
      </c>
      <c r="J221" s="21"/>
      <c r="K221" s="21"/>
      <c r="L221" s="21">
        <f>L222</f>
        <v>305369.03999999998</v>
      </c>
      <c r="M221" s="21"/>
      <c r="N221" s="21"/>
      <c r="O221" s="48"/>
    </row>
    <row r="222" spans="1:15" s="12" customFormat="1" ht="15.75" customHeight="1" x14ac:dyDescent="0.2">
      <c r="A222" s="61" t="s">
        <v>2031</v>
      </c>
      <c r="B222" s="62" t="s">
        <v>1930</v>
      </c>
      <c r="C222" s="62" t="s">
        <v>1932</v>
      </c>
      <c r="D222" s="62" t="s">
        <v>2254</v>
      </c>
      <c r="E222" s="62" t="s">
        <v>931</v>
      </c>
      <c r="F222" s="63">
        <f>351800-45000</f>
        <v>306800</v>
      </c>
      <c r="G222" s="63"/>
      <c r="H222" s="63"/>
      <c r="I222" s="21">
        <f>351800-45000</f>
        <v>306800</v>
      </c>
      <c r="J222" s="21"/>
      <c r="K222" s="21"/>
      <c r="L222" s="21">
        <v>305369.03999999998</v>
      </c>
      <c r="M222" s="21"/>
      <c r="N222" s="21"/>
      <c r="O222" s="48"/>
    </row>
    <row r="223" spans="1:15" s="12" customFormat="1" x14ac:dyDescent="0.2">
      <c r="A223" s="61" t="s">
        <v>2090</v>
      </c>
      <c r="B223" s="62" t="s">
        <v>1930</v>
      </c>
      <c r="C223" s="62" t="s">
        <v>1932</v>
      </c>
      <c r="D223" s="62" t="s">
        <v>2091</v>
      </c>
      <c r="E223" s="62" t="s">
        <v>2157</v>
      </c>
      <c r="F223" s="63">
        <f>F224</f>
        <v>1692100</v>
      </c>
      <c r="G223" s="63"/>
      <c r="H223" s="63"/>
      <c r="I223" s="21">
        <f>I224</f>
        <v>1692100</v>
      </c>
      <c r="J223" s="21"/>
      <c r="K223" s="21"/>
      <c r="L223" s="21">
        <f>L224</f>
        <v>1583259.58</v>
      </c>
      <c r="M223" s="21"/>
      <c r="N223" s="21"/>
      <c r="O223" s="48"/>
    </row>
    <row r="224" spans="1:15" s="12" customFormat="1" ht="25.5" x14ac:dyDescent="0.2">
      <c r="A224" s="61" t="s">
        <v>2031</v>
      </c>
      <c r="B224" s="62" t="s">
        <v>1930</v>
      </c>
      <c r="C224" s="62" t="s">
        <v>1932</v>
      </c>
      <c r="D224" s="62" t="s">
        <v>2091</v>
      </c>
      <c r="E224" s="62" t="s">
        <v>931</v>
      </c>
      <c r="F224" s="63">
        <f>1788000-72900-23000</f>
        <v>1692100</v>
      </c>
      <c r="G224" s="63"/>
      <c r="H224" s="63"/>
      <c r="I224" s="21">
        <f>1788000-72900-23000</f>
        <v>1692100</v>
      </c>
      <c r="J224" s="21"/>
      <c r="K224" s="21"/>
      <c r="L224" s="21">
        <v>1583259.58</v>
      </c>
      <c r="M224" s="21"/>
      <c r="N224" s="21"/>
      <c r="O224" s="48"/>
    </row>
    <row r="225" spans="1:15" s="12" customFormat="1" x14ac:dyDescent="0.2">
      <c r="A225" s="61" t="s">
        <v>111</v>
      </c>
      <c r="B225" s="62" t="s">
        <v>1930</v>
      </c>
      <c r="C225" s="62" t="s">
        <v>1932</v>
      </c>
      <c r="D225" s="62" t="s">
        <v>2092</v>
      </c>
      <c r="E225" s="62" t="s">
        <v>2157</v>
      </c>
      <c r="F225" s="63">
        <f>F226</f>
        <v>4683900</v>
      </c>
      <c r="G225" s="63"/>
      <c r="H225" s="63"/>
      <c r="I225" s="21">
        <f>I226</f>
        <v>4717900</v>
      </c>
      <c r="J225" s="21"/>
      <c r="K225" s="21"/>
      <c r="L225" s="21">
        <f>L226</f>
        <v>4697325</v>
      </c>
      <c r="M225" s="21"/>
      <c r="N225" s="21"/>
      <c r="O225" s="48"/>
    </row>
    <row r="226" spans="1:15" s="12" customFormat="1" ht="25.5" x14ac:dyDescent="0.2">
      <c r="A226" s="61" t="s">
        <v>2031</v>
      </c>
      <c r="B226" s="62" t="s">
        <v>1930</v>
      </c>
      <c r="C226" s="62" t="s">
        <v>1932</v>
      </c>
      <c r="D226" s="62" t="s">
        <v>2092</v>
      </c>
      <c r="E226" s="62" t="s">
        <v>931</v>
      </c>
      <c r="F226" s="63">
        <f>1000000+1456900-10900+20500+529900+1068350+603750+15400</f>
        <v>4683900</v>
      </c>
      <c r="G226" s="63"/>
      <c r="H226" s="63"/>
      <c r="I226" s="21">
        <v>4717900</v>
      </c>
      <c r="J226" s="21"/>
      <c r="K226" s="21"/>
      <c r="L226" s="21">
        <v>4697325</v>
      </c>
      <c r="M226" s="21"/>
      <c r="N226" s="21"/>
      <c r="O226" s="48"/>
    </row>
    <row r="227" spans="1:15" s="12" customFormat="1" x14ac:dyDescent="0.2">
      <c r="A227" s="61" t="s">
        <v>1999</v>
      </c>
      <c r="B227" s="62" t="s">
        <v>1930</v>
      </c>
      <c r="C227" s="62" t="s">
        <v>1932</v>
      </c>
      <c r="D227" s="62" t="s">
        <v>2093</v>
      </c>
      <c r="E227" s="62" t="s">
        <v>2157</v>
      </c>
      <c r="F227" s="63">
        <f>F228</f>
        <v>8719492</v>
      </c>
      <c r="G227" s="63"/>
      <c r="H227" s="63"/>
      <c r="I227" s="21">
        <f>I228</f>
        <v>8419492</v>
      </c>
      <c r="J227" s="21"/>
      <c r="K227" s="21"/>
      <c r="L227" s="21">
        <f>L228</f>
        <v>6788486.9299999997</v>
      </c>
      <c r="M227" s="21"/>
      <c r="N227" s="21"/>
      <c r="O227" s="48"/>
    </row>
    <row r="228" spans="1:15" s="12" customFormat="1" ht="25.5" x14ac:dyDescent="0.2">
      <c r="A228" s="61" t="s">
        <v>2031</v>
      </c>
      <c r="B228" s="62" t="s">
        <v>1930</v>
      </c>
      <c r="C228" s="62" t="s">
        <v>1932</v>
      </c>
      <c r="D228" s="62" t="s">
        <v>2093</v>
      </c>
      <c r="E228" s="62" t="s">
        <v>931</v>
      </c>
      <c r="F228" s="63">
        <f>7631980-66200+1153712</f>
        <v>8719492</v>
      </c>
      <c r="G228" s="63"/>
      <c r="H228" s="63"/>
      <c r="I228" s="21">
        <v>8419492</v>
      </c>
      <c r="J228" s="21"/>
      <c r="K228" s="21"/>
      <c r="L228" s="21">
        <v>6788486.9299999997</v>
      </c>
      <c r="M228" s="21"/>
      <c r="N228" s="21"/>
      <c r="O228" s="48"/>
    </row>
    <row r="229" spans="1:15" s="12" customFormat="1" ht="51" x14ac:dyDescent="0.2">
      <c r="A229" s="61" t="s">
        <v>2255</v>
      </c>
      <c r="B229" s="62" t="s">
        <v>1930</v>
      </c>
      <c r="C229" s="62" t="s">
        <v>1932</v>
      </c>
      <c r="D229" s="62" t="s">
        <v>2094</v>
      </c>
      <c r="E229" s="62" t="s">
        <v>2157</v>
      </c>
      <c r="F229" s="63">
        <f>F230</f>
        <v>6428900</v>
      </c>
      <c r="G229" s="63"/>
      <c r="H229" s="63">
        <f>H230</f>
        <v>6428900</v>
      </c>
      <c r="I229" s="21">
        <f>I230</f>
        <v>6428900</v>
      </c>
      <c r="J229" s="21"/>
      <c r="K229" s="21">
        <f>K230</f>
        <v>6428900</v>
      </c>
      <c r="L229" s="21">
        <f>L230</f>
        <v>6394321.9500000002</v>
      </c>
      <c r="M229" s="21"/>
      <c r="N229" s="21">
        <f>N230</f>
        <v>6394321.9500000002</v>
      </c>
      <c r="O229" s="48"/>
    </row>
    <row r="230" spans="1:15" s="12" customFormat="1" ht="25.5" x14ac:dyDescent="0.2">
      <c r="A230" s="61" t="s">
        <v>2031</v>
      </c>
      <c r="B230" s="62" t="s">
        <v>1930</v>
      </c>
      <c r="C230" s="62" t="s">
        <v>1932</v>
      </c>
      <c r="D230" s="62" t="s">
        <v>2094</v>
      </c>
      <c r="E230" s="62" t="s">
        <v>931</v>
      </c>
      <c r="F230" s="63">
        <v>6428900</v>
      </c>
      <c r="G230" s="63"/>
      <c r="H230" s="63">
        <v>6428900</v>
      </c>
      <c r="I230" s="21">
        <v>6428900</v>
      </c>
      <c r="J230" s="21"/>
      <c r="K230" s="21">
        <v>6428900</v>
      </c>
      <c r="L230" s="21">
        <v>6394321.9500000002</v>
      </c>
      <c r="M230" s="21"/>
      <c r="N230" s="21">
        <v>6394321.9500000002</v>
      </c>
      <c r="O230" s="48"/>
    </row>
    <row r="231" spans="1:15" s="12" customFormat="1" ht="25.5" x14ac:dyDescent="0.2">
      <c r="A231" s="61" t="s">
        <v>2000</v>
      </c>
      <c r="B231" s="62" t="s">
        <v>1930</v>
      </c>
      <c r="C231" s="62" t="s">
        <v>1932</v>
      </c>
      <c r="D231" s="62" t="s">
        <v>2095</v>
      </c>
      <c r="E231" s="62" t="s">
        <v>2157</v>
      </c>
      <c r="F231" s="63">
        <f>F232</f>
        <v>24000</v>
      </c>
      <c r="G231" s="63"/>
      <c r="H231" s="63"/>
      <c r="I231" s="21">
        <f>I232</f>
        <v>24000</v>
      </c>
      <c r="J231" s="21"/>
      <c r="K231" s="21"/>
      <c r="L231" s="21">
        <f>L232</f>
        <v>24000</v>
      </c>
      <c r="M231" s="21"/>
      <c r="N231" s="21"/>
      <c r="O231" s="48"/>
    </row>
    <row r="232" spans="1:15" s="12" customFormat="1" ht="25.5" x14ac:dyDescent="0.2">
      <c r="A232" s="61" t="s">
        <v>2096</v>
      </c>
      <c r="B232" s="62" t="s">
        <v>1930</v>
      </c>
      <c r="C232" s="62" t="s">
        <v>1932</v>
      </c>
      <c r="D232" s="62" t="s">
        <v>2097</v>
      </c>
      <c r="E232" s="62" t="s">
        <v>2157</v>
      </c>
      <c r="F232" s="63">
        <f>F233</f>
        <v>24000</v>
      </c>
      <c r="G232" s="63"/>
      <c r="H232" s="63"/>
      <c r="I232" s="21">
        <f>I233</f>
        <v>24000</v>
      </c>
      <c r="J232" s="21"/>
      <c r="K232" s="21"/>
      <c r="L232" s="21">
        <f>L233</f>
        <v>24000</v>
      </c>
      <c r="M232" s="21"/>
      <c r="N232" s="21"/>
      <c r="O232" s="48"/>
    </row>
    <row r="233" spans="1:15" s="12" customFormat="1" ht="25.5" x14ac:dyDescent="0.2">
      <c r="A233" s="61" t="s">
        <v>2098</v>
      </c>
      <c r="B233" s="62" t="s">
        <v>1930</v>
      </c>
      <c r="C233" s="62" t="s">
        <v>1932</v>
      </c>
      <c r="D233" s="62" t="s">
        <v>2099</v>
      </c>
      <c r="E233" s="62" t="s">
        <v>2157</v>
      </c>
      <c r="F233" s="63">
        <f>F234</f>
        <v>24000</v>
      </c>
      <c r="G233" s="63"/>
      <c r="H233" s="63"/>
      <c r="I233" s="21">
        <f>I234</f>
        <v>24000</v>
      </c>
      <c r="J233" s="21"/>
      <c r="K233" s="21"/>
      <c r="L233" s="21">
        <f>L234</f>
        <v>24000</v>
      </c>
      <c r="M233" s="21"/>
      <c r="N233" s="21"/>
      <c r="O233" s="48"/>
    </row>
    <row r="234" spans="1:15" s="12" customFormat="1" ht="25.5" x14ac:dyDescent="0.2">
      <c r="A234" s="61" t="s">
        <v>2031</v>
      </c>
      <c r="B234" s="62" t="s">
        <v>1930</v>
      </c>
      <c r="C234" s="62" t="s">
        <v>1932</v>
      </c>
      <c r="D234" s="62" t="s">
        <v>2099</v>
      </c>
      <c r="E234" s="62" t="s">
        <v>931</v>
      </c>
      <c r="F234" s="63">
        <f>50000-26000</f>
        <v>24000</v>
      </c>
      <c r="G234" s="63"/>
      <c r="H234" s="63"/>
      <c r="I234" s="21">
        <f>50000-26000</f>
        <v>24000</v>
      </c>
      <c r="J234" s="21"/>
      <c r="K234" s="21"/>
      <c r="L234" s="21">
        <f>50000-26000</f>
        <v>24000</v>
      </c>
      <c r="M234" s="21"/>
      <c r="N234" s="21"/>
      <c r="O234" s="48"/>
    </row>
    <row r="235" spans="1:15" s="12" customFormat="1" ht="33" customHeight="1" x14ac:dyDescent="0.2">
      <c r="A235" s="61" t="s">
        <v>2001</v>
      </c>
      <c r="B235" s="62" t="s">
        <v>1930</v>
      </c>
      <c r="C235" s="62" t="s">
        <v>1932</v>
      </c>
      <c r="D235" s="62" t="s">
        <v>2100</v>
      </c>
      <c r="E235" s="62" t="s">
        <v>2157</v>
      </c>
      <c r="F235" s="63">
        <f t="shared" ref="F235:N235" si="6">F236+F247</f>
        <v>31053457.879999999</v>
      </c>
      <c r="G235" s="63">
        <f t="shared" si="6"/>
        <v>9288498.6400000006</v>
      </c>
      <c r="H235" s="63">
        <f t="shared" si="6"/>
        <v>2450000</v>
      </c>
      <c r="I235" s="21">
        <f t="shared" si="6"/>
        <v>29915977.93</v>
      </c>
      <c r="J235" s="21">
        <f t="shared" si="6"/>
        <v>8479918.6899999995</v>
      </c>
      <c r="K235" s="21">
        <f t="shared" si="6"/>
        <v>2450000</v>
      </c>
      <c r="L235" s="21">
        <f t="shared" si="6"/>
        <v>29914958.219999999</v>
      </c>
      <c r="M235" s="21">
        <f t="shared" si="6"/>
        <v>8479918.6899999995</v>
      </c>
      <c r="N235" s="21">
        <f t="shared" si="6"/>
        <v>2449999.9700000002</v>
      </c>
      <c r="O235" s="48"/>
    </row>
    <row r="236" spans="1:15" s="12" customFormat="1" ht="25.5" x14ac:dyDescent="0.2">
      <c r="A236" s="61" t="s">
        <v>2151</v>
      </c>
      <c r="B236" s="62" t="s">
        <v>1930</v>
      </c>
      <c r="C236" s="62" t="s">
        <v>1932</v>
      </c>
      <c r="D236" s="62" t="s">
        <v>2101</v>
      </c>
      <c r="E236" s="62" t="s">
        <v>2157</v>
      </c>
      <c r="F236" s="84">
        <f>F237+F241+F243+F245+F239</f>
        <v>24066236</v>
      </c>
      <c r="G236" s="84">
        <f t="shared" ref="G236:H236" si="7">G237+G241+G243+G245+G239</f>
        <v>3000000</v>
      </c>
      <c r="H236" s="84">
        <f t="shared" si="7"/>
        <v>2450000</v>
      </c>
      <c r="I236" s="113">
        <f>I237+I241+I243+I245+I239</f>
        <v>22928756.050000001</v>
      </c>
      <c r="J236" s="113">
        <f t="shared" ref="J236:K236" si="8">J237+J241+J243+J245+J239</f>
        <v>2191420.0499999998</v>
      </c>
      <c r="K236" s="113">
        <f t="shared" si="8"/>
        <v>2450000</v>
      </c>
      <c r="L236" s="113">
        <f>L237+L241+L243+L245+L239</f>
        <v>22927737.509999998</v>
      </c>
      <c r="M236" s="113">
        <f t="shared" ref="M236:N236" si="9">M237+M241+M243+M245+M239</f>
        <v>2191420.0499999998</v>
      </c>
      <c r="N236" s="113">
        <f t="shared" si="9"/>
        <v>2449999.9700000002</v>
      </c>
      <c r="O236" s="48"/>
    </row>
    <row r="237" spans="1:15" s="48" customFormat="1" x14ac:dyDescent="0.2">
      <c r="A237" s="61" t="s">
        <v>2002</v>
      </c>
      <c r="B237" s="62" t="s">
        <v>1930</v>
      </c>
      <c r="C237" s="62" t="s">
        <v>1932</v>
      </c>
      <c r="D237" s="62" t="s">
        <v>2102</v>
      </c>
      <c r="E237" s="62" t="s">
        <v>2157</v>
      </c>
      <c r="F237" s="63">
        <f>F238</f>
        <v>10928992</v>
      </c>
      <c r="G237" s="63"/>
      <c r="H237" s="63"/>
      <c r="I237" s="21">
        <f>I238</f>
        <v>10600092</v>
      </c>
      <c r="J237" s="21"/>
      <c r="K237" s="21"/>
      <c r="L237" s="21">
        <f>L238</f>
        <v>10599991.619999999</v>
      </c>
      <c r="M237" s="21"/>
      <c r="N237" s="21"/>
    </row>
    <row r="238" spans="1:15" s="12" customFormat="1" ht="25.5" x14ac:dyDescent="0.2">
      <c r="A238" s="61" t="s">
        <v>2031</v>
      </c>
      <c r="B238" s="62" t="s">
        <v>1930</v>
      </c>
      <c r="C238" s="62" t="s">
        <v>1932</v>
      </c>
      <c r="D238" s="62" t="s">
        <v>2102</v>
      </c>
      <c r="E238" s="62" t="s">
        <v>931</v>
      </c>
      <c r="F238" s="63">
        <f>810000+3096000+1100000+2550000-703200-473800+458300+863882+135000+924510+768000+400300+1000000</f>
        <v>10928992</v>
      </c>
      <c r="G238" s="63"/>
      <c r="H238" s="63"/>
      <c r="I238" s="21">
        <v>10600092</v>
      </c>
      <c r="J238" s="21"/>
      <c r="K238" s="21"/>
      <c r="L238" s="21">
        <v>10599991.619999999</v>
      </c>
      <c r="M238" s="21"/>
      <c r="N238" s="21"/>
      <c r="O238" s="48"/>
    </row>
    <row r="239" spans="1:15" s="12" customFormat="1" ht="25.5" x14ac:dyDescent="0.2">
      <c r="A239" s="61" t="s">
        <v>2256</v>
      </c>
      <c r="B239" s="62" t="s">
        <v>1930</v>
      </c>
      <c r="C239" s="62" t="s">
        <v>1932</v>
      </c>
      <c r="D239" s="62" t="s">
        <v>2257</v>
      </c>
      <c r="E239" s="62" t="s">
        <v>2157</v>
      </c>
      <c r="F239" s="63">
        <f>F240</f>
        <v>1374000</v>
      </c>
      <c r="G239" s="63"/>
      <c r="H239" s="63"/>
      <c r="I239" s="21">
        <f>I240</f>
        <v>1374000</v>
      </c>
      <c r="J239" s="21"/>
      <c r="K239" s="21"/>
      <c r="L239" s="21">
        <f>L240</f>
        <v>1373082.06</v>
      </c>
      <c r="M239" s="21"/>
      <c r="N239" s="21"/>
      <c r="O239" s="48"/>
    </row>
    <row r="240" spans="1:15" s="12" customFormat="1" ht="25.5" x14ac:dyDescent="0.2">
      <c r="A240" s="61" t="s">
        <v>2031</v>
      </c>
      <c r="B240" s="62" t="s">
        <v>1930</v>
      </c>
      <c r="C240" s="62" t="s">
        <v>1932</v>
      </c>
      <c r="D240" s="62" t="s">
        <v>2257</v>
      </c>
      <c r="E240" s="62" t="s">
        <v>931</v>
      </c>
      <c r="F240" s="63">
        <f>90000+800000+484000</f>
        <v>1374000</v>
      </c>
      <c r="G240" s="63"/>
      <c r="H240" s="63"/>
      <c r="I240" s="21">
        <f>90000+800000+484000</f>
        <v>1374000</v>
      </c>
      <c r="J240" s="21"/>
      <c r="K240" s="21"/>
      <c r="L240" s="21">
        <v>1373082.06</v>
      </c>
      <c r="M240" s="21"/>
      <c r="N240" s="21"/>
      <c r="O240" s="48"/>
    </row>
    <row r="241" spans="1:15" s="12" customFormat="1" ht="51" x14ac:dyDescent="0.25">
      <c r="A241" s="61" t="s">
        <v>2258</v>
      </c>
      <c r="B241" s="62" t="s">
        <v>1930</v>
      </c>
      <c r="C241" s="62" t="s">
        <v>1932</v>
      </c>
      <c r="D241" s="62" t="s">
        <v>2103</v>
      </c>
      <c r="E241" s="62" t="s">
        <v>2157</v>
      </c>
      <c r="F241" s="63">
        <f>F242</f>
        <v>2450000</v>
      </c>
      <c r="G241" s="85"/>
      <c r="H241" s="63">
        <f>H242</f>
        <v>2450000</v>
      </c>
      <c r="I241" s="21">
        <f>I242</f>
        <v>2450000</v>
      </c>
      <c r="J241" s="110"/>
      <c r="K241" s="21">
        <f>K242</f>
        <v>2450000</v>
      </c>
      <c r="L241" s="21">
        <f>L242</f>
        <v>2449999.9700000002</v>
      </c>
      <c r="M241" s="110"/>
      <c r="N241" s="21">
        <f>N242</f>
        <v>2449999.9700000002</v>
      </c>
      <c r="O241" s="48"/>
    </row>
    <row r="242" spans="1:15" s="12" customFormat="1" ht="25.5" x14ac:dyDescent="0.25">
      <c r="A242" s="61" t="s">
        <v>2031</v>
      </c>
      <c r="B242" s="62" t="s">
        <v>1930</v>
      </c>
      <c r="C242" s="62" t="s">
        <v>1932</v>
      </c>
      <c r="D242" s="62" t="s">
        <v>2103</v>
      </c>
      <c r="E242" s="62" t="s">
        <v>931</v>
      </c>
      <c r="F242" s="63">
        <v>2450000</v>
      </c>
      <c r="G242" s="85"/>
      <c r="H242" s="63">
        <v>2450000</v>
      </c>
      <c r="I242" s="21">
        <v>2450000</v>
      </c>
      <c r="J242" s="110"/>
      <c r="K242" s="21">
        <v>2450000</v>
      </c>
      <c r="L242" s="21">
        <v>2449999.9700000002</v>
      </c>
      <c r="M242" s="110"/>
      <c r="N242" s="21">
        <v>2449999.9700000002</v>
      </c>
      <c r="O242" s="48"/>
    </row>
    <row r="243" spans="1:15" s="13" customFormat="1" ht="51" x14ac:dyDescent="0.2">
      <c r="A243" s="61" t="s">
        <v>2259</v>
      </c>
      <c r="B243" s="62" t="s">
        <v>1930</v>
      </c>
      <c r="C243" s="62" t="s">
        <v>1932</v>
      </c>
      <c r="D243" s="62" t="s">
        <v>2260</v>
      </c>
      <c r="E243" s="62" t="s">
        <v>2157</v>
      </c>
      <c r="F243" s="63">
        <f>F244</f>
        <v>3000000</v>
      </c>
      <c r="G243" s="63">
        <f>G244</f>
        <v>3000000</v>
      </c>
      <c r="H243" s="63"/>
      <c r="I243" s="21">
        <f>I244</f>
        <v>2191420.0499999998</v>
      </c>
      <c r="J243" s="21">
        <f>J244</f>
        <v>2191420.0499999998</v>
      </c>
      <c r="K243" s="21"/>
      <c r="L243" s="21">
        <f>L244</f>
        <v>2191420.0499999998</v>
      </c>
      <c r="M243" s="21">
        <f>M244</f>
        <v>2191420.0499999998</v>
      </c>
      <c r="N243" s="21"/>
      <c r="O243" s="49"/>
    </row>
    <row r="244" spans="1:15" s="12" customFormat="1" ht="25.5" x14ac:dyDescent="0.2">
      <c r="A244" s="61" t="s">
        <v>2031</v>
      </c>
      <c r="B244" s="62" t="s">
        <v>1930</v>
      </c>
      <c r="C244" s="62" t="s">
        <v>1932</v>
      </c>
      <c r="D244" s="62" t="s">
        <v>2260</v>
      </c>
      <c r="E244" s="62" t="s">
        <v>931</v>
      </c>
      <c r="F244" s="63">
        <v>3000000</v>
      </c>
      <c r="G244" s="63">
        <v>3000000</v>
      </c>
      <c r="H244" s="63"/>
      <c r="I244" s="21">
        <v>2191420.0499999998</v>
      </c>
      <c r="J244" s="21">
        <v>2191420.0499999998</v>
      </c>
      <c r="K244" s="21"/>
      <c r="L244" s="21">
        <v>2191420.0499999998</v>
      </c>
      <c r="M244" s="21">
        <v>2191420.0499999998</v>
      </c>
      <c r="N244" s="21"/>
      <c r="O244" s="48"/>
    </row>
    <row r="245" spans="1:15" s="12" customFormat="1" ht="38.25" x14ac:dyDescent="0.2">
      <c r="A245" s="61" t="s">
        <v>2261</v>
      </c>
      <c r="B245" s="62" t="s">
        <v>1930</v>
      </c>
      <c r="C245" s="62" t="s">
        <v>1932</v>
      </c>
      <c r="D245" s="62" t="s">
        <v>2262</v>
      </c>
      <c r="E245" s="62" t="s">
        <v>2157</v>
      </c>
      <c r="F245" s="63">
        <f>F246</f>
        <v>6313244</v>
      </c>
      <c r="G245" s="63"/>
      <c r="H245" s="63"/>
      <c r="I245" s="21">
        <f>I246</f>
        <v>6313244</v>
      </c>
      <c r="J245" s="21"/>
      <c r="K245" s="21"/>
      <c r="L245" s="21">
        <f>L246</f>
        <v>6313243.8099999996</v>
      </c>
      <c r="M245" s="21"/>
      <c r="N245" s="21"/>
      <c r="O245" s="48"/>
    </row>
    <row r="246" spans="1:15" s="12" customFormat="1" ht="25.5" x14ac:dyDescent="0.2">
      <c r="A246" s="61" t="s">
        <v>2031</v>
      </c>
      <c r="B246" s="62" t="s">
        <v>1930</v>
      </c>
      <c r="C246" s="62" t="s">
        <v>1932</v>
      </c>
      <c r="D246" s="62" t="s">
        <v>2262</v>
      </c>
      <c r="E246" s="62" t="s">
        <v>931</v>
      </c>
      <c r="F246" s="63">
        <f>8650000-2336756</f>
        <v>6313244</v>
      </c>
      <c r="G246" s="63"/>
      <c r="H246" s="63"/>
      <c r="I246" s="21">
        <f>8650000-2336756</f>
        <v>6313244</v>
      </c>
      <c r="J246" s="21"/>
      <c r="K246" s="21"/>
      <c r="L246" s="21">
        <v>6313243.8099999996</v>
      </c>
      <c r="M246" s="21"/>
      <c r="N246" s="21"/>
      <c r="O246" s="48"/>
    </row>
    <row r="247" spans="1:15" s="12" customFormat="1" ht="25.5" x14ac:dyDescent="0.2">
      <c r="A247" s="61" t="s">
        <v>2104</v>
      </c>
      <c r="B247" s="62" t="s">
        <v>1930</v>
      </c>
      <c r="C247" s="62" t="s">
        <v>1932</v>
      </c>
      <c r="D247" s="62" t="s">
        <v>2105</v>
      </c>
      <c r="E247" s="62" t="s">
        <v>2157</v>
      </c>
      <c r="F247" s="63">
        <f>F250+F248</f>
        <v>6987221.8799999999</v>
      </c>
      <c r="G247" s="63">
        <f>G250+G248</f>
        <v>6288498.6399999997</v>
      </c>
      <c r="H247" s="63"/>
      <c r="I247" s="21">
        <f>I250+I248</f>
        <v>6987221.8799999999</v>
      </c>
      <c r="J247" s="21">
        <f>J250+J248</f>
        <v>6288498.6399999997</v>
      </c>
      <c r="K247" s="21"/>
      <c r="L247" s="21">
        <f>L250+L248</f>
        <v>6987220.71</v>
      </c>
      <c r="M247" s="21">
        <f>M250+M248</f>
        <v>6288498.6399999997</v>
      </c>
      <c r="N247" s="21"/>
      <c r="O247" s="48"/>
    </row>
    <row r="248" spans="1:15" s="12" customFormat="1" ht="51" x14ac:dyDescent="0.2">
      <c r="A248" s="61" t="s">
        <v>2263</v>
      </c>
      <c r="B248" s="62" t="s">
        <v>1930</v>
      </c>
      <c r="C248" s="62" t="s">
        <v>1932</v>
      </c>
      <c r="D248" s="62" t="s">
        <v>2106</v>
      </c>
      <c r="E248" s="62" t="s">
        <v>2157</v>
      </c>
      <c r="F248" s="63">
        <f>F249</f>
        <v>6288498.6399999997</v>
      </c>
      <c r="G248" s="63">
        <f>G249</f>
        <v>6288498.6399999997</v>
      </c>
      <c r="H248" s="63"/>
      <c r="I248" s="21">
        <f>I249</f>
        <v>6288498.6399999997</v>
      </c>
      <c r="J248" s="21">
        <f>J249</f>
        <v>6288498.6399999997</v>
      </c>
      <c r="K248" s="21"/>
      <c r="L248" s="21">
        <f>L249</f>
        <v>6288498.6399999997</v>
      </c>
      <c r="M248" s="21">
        <f>M249</f>
        <v>6288498.6399999997</v>
      </c>
      <c r="N248" s="21"/>
      <c r="O248" s="48"/>
    </row>
    <row r="249" spans="1:15" s="12" customFormat="1" ht="25.5" x14ac:dyDescent="0.2">
      <c r="A249" s="61" t="s">
        <v>2031</v>
      </c>
      <c r="B249" s="62" t="s">
        <v>1930</v>
      </c>
      <c r="C249" s="62" t="s">
        <v>1932</v>
      </c>
      <c r="D249" s="62" t="s">
        <v>2106</v>
      </c>
      <c r="E249" s="62" t="s">
        <v>931</v>
      </c>
      <c r="F249" s="63">
        <v>6288498.6399999997</v>
      </c>
      <c r="G249" s="63">
        <v>6288498.6399999997</v>
      </c>
      <c r="H249" s="63"/>
      <c r="I249" s="21">
        <v>6288498.6399999997</v>
      </c>
      <c r="J249" s="21">
        <v>6288498.6399999997</v>
      </c>
      <c r="K249" s="21"/>
      <c r="L249" s="21">
        <v>6288498.6399999997</v>
      </c>
      <c r="M249" s="21">
        <v>6288498.6399999997</v>
      </c>
      <c r="N249" s="21"/>
      <c r="O249" s="48"/>
    </row>
    <row r="250" spans="1:15" s="12" customFormat="1" ht="38.25" x14ac:dyDescent="0.2">
      <c r="A250" s="61" t="s">
        <v>2003</v>
      </c>
      <c r="B250" s="62" t="s">
        <v>1930</v>
      </c>
      <c r="C250" s="62" t="s">
        <v>1932</v>
      </c>
      <c r="D250" s="62" t="s">
        <v>2107</v>
      </c>
      <c r="E250" s="62" t="s">
        <v>2157</v>
      </c>
      <c r="F250" s="63">
        <f>F251</f>
        <v>698723.24</v>
      </c>
      <c r="G250" s="63"/>
      <c r="H250" s="63"/>
      <c r="I250" s="21">
        <f>I251</f>
        <v>698723.24</v>
      </c>
      <c r="J250" s="21"/>
      <c r="K250" s="21"/>
      <c r="L250" s="21">
        <f>L251</f>
        <v>698722.07</v>
      </c>
      <c r="M250" s="21"/>
      <c r="N250" s="21"/>
      <c r="O250" s="48"/>
    </row>
    <row r="251" spans="1:15" s="12" customFormat="1" ht="25.5" x14ac:dyDescent="0.2">
      <c r="A251" s="61" t="s">
        <v>2031</v>
      </c>
      <c r="B251" s="62" t="s">
        <v>1930</v>
      </c>
      <c r="C251" s="62" t="s">
        <v>1932</v>
      </c>
      <c r="D251" s="62" t="s">
        <v>2107</v>
      </c>
      <c r="E251" s="62" t="s">
        <v>931</v>
      </c>
      <c r="F251" s="63">
        <v>698723.24</v>
      </c>
      <c r="G251" s="63"/>
      <c r="H251" s="63"/>
      <c r="I251" s="21">
        <v>698723.24</v>
      </c>
      <c r="J251" s="21"/>
      <c r="K251" s="21"/>
      <c r="L251" s="21">
        <v>698722.07</v>
      </c>
      <c r="M251" s="21"/>
      <c r="N251" s="21"/>
      <c r="O251" s="48"/>
    </row>
    <row r="252" spans="1:15" s="12" customFormat="1" ht="13.5" x14ac:dyDescent="0.2">
      <c r="A252" s="57" t="s">
        <v>1122</v>
      </c>
      <c r="B252" s="58" t="s">
        <v>1930</v>
      </c>
      <c r="C252" s="58" t="s">
        <v>1932</v>
      </c>
      <c r="D252" s="58" t="s">
        <v>2023</v>
      </c>
      <c r="E252" s="58" t="s">
        <v>2157</v>
      </c>
      <c r="F252" s="60">
        <f t="shared" ref="F252:G254" si="10">F253</f>
        <v>2277900</v>
      </c>
      <c r="G252" s="60">
        <f t="shared" si="10"/>
        <v>2277900</v>
      </c>
      <c r="H252" s="60"/>
      <c r="I252" s="102">
        <f t="shared" ref="I252:J254" si="11">I253</f>
        <v>2277900</v>
      </c>
      <c r="J252" s="102">
        <f t="shared" si="11"/>
        <v>2277900</v>
      </c>
      <c r="K252" s="102"/>
      <c r="L252" s="102">
        <f t="shared" ref="L252:M254" si="12">L253</f>
        <v>1567059.72</v>
      </c>
      <c r="M252" s="102">
        <f t="shared" si="12"/>
        <v>1567059.72</v>
      </c>
      <c r="N252" s="102"/>
      <c r="O252" s="48"/>
    </row>
    <row r="253" spans="1:15" s="12" customFormat="1" x14ac:dyDescent="0.2">
      <c r="A253" s="61" t="s">
        <v>1966</v>
      </c>
      <c r="B253" s="62" t="s">
        <v>1930</v>
      </c>
      <c r="C253" s="62" t="s">
        <v>1932</v>
      </c>
      <c r="D253" s="62" t="s">
        <v>2034</v>
      </c>
      <c r="E253" s="62" t="s">
        <v>2157</v>
      </c>
      <c r="F253" s="63">
        <f t="shared" si="10"/>
        <v>2277900</v>
      </c>
      <c r="G253" s="63">
        <f t="shared" si="10"/>
        <v>2277900</v>
      </c>
      <c r="H253" s="63"/>
      <c r="I253" s="21">
        <f t="shared" si="11"/>
        <v>2277900</v>
      </c>
      <c r="J253" s="21">
        <f t="shared" si="11"/>
        <v>2277900</v>
      </c>
      <c r="K253" s="21"/>
      <c r="L253" s="21">
        <f t="shared" si="12"/>
        <v>1567059.72</v>
      </c>
      <c r="M253" s="21">
        <f t="shared" si="12"/>
        <v>1567059.72</v>
      </c>
      <c r="N253" s="21"/>
      <c r="O253" s="48"/>
    </row>
    <row r="254" spans="1:15" s="12" customFormat="1" ht="51" x14ac:dyDescent="0.2">
      <c r="A254" s="77" t="s">
        <v>2182</v>
      </c>
      <c r="B254" s="62" t="s">
        <v>1930</v>
      </c>
      <c r="C254" s="62" t="s">
        <v>1932</v>
      </c>
      <c r="D254" s="62" t="s">
        <v>2181</v>
      </c>
      <c r="E254" s="62" t="s">
        <v>2157</v>
      </c>
      <c r="F254" s="63">
        <f t="shared" si="10"/>
        <v>2277900</v>
      </c>
      <c r="G254" s="63">
        <f t="shared" si="10"/>
        <v>2277900</v>
      </c>
      <c r="H254" s="63"/>
      <c r="I254" s="21">
        <f t="shared" si="11"/>
        <v>2277900</v>
      </c>
      <c r="J254" s="21">
        <f t="shared" si="11"/>
        <v>2277900</v>
      </c>
      <c r="K254" s="21"/>
      <c r="L254" s="21">
        <f t="shared" si="12"/>
        <v>1567059.72</v>
      </c>
      <c r="M254" s="21">
        <f t="shared" si="12"/>
        <v>1567059.72</v>
      </c>
      <c r="N254" s="21"/>
      <c r="O254" s="48"/>
    </row>
    <row r="255" spans="1:15" s="12" customFormat="1" ht="51" x14ac:dyDescent="0.2">
      <c r="A255" s="61" t="s">
        <v>113</v>
      </c>
      <c r="B255" s="62" t="s">
        <v>1930</v>
      </c>
      <c r="C255" s="62" t="s">
        <v>1932</v>
      </c>
      <c r="D255" s="62" t="s">
        <v>2181</v>
      </c>
      <c r="E255" s="62" t="s">
        <v>823</v>
      </c>
      <c r="F255" s="63">
        <v>2277900</v>
      </c>
      <c r="G255" s="63">
        <v>2277900</v>
      </c>
      <c r="H255" s="63"/>
      <c r="I255" s="21">
        <v>2277900</v>
      </c>
      <c r="J255" s="21">
        <v>2277900</v>
      </c>
      <c r="K255" s="21"/>
      <c r="L255" s="21">
        <v>1567059.72</v>
      </c>
      <c r="M255" s="21">
        <v>1567059.72</v>
      </c>
      <c r="N255" s="21"/>
      <c r="O255" s="48"/>
    </row>
    <row r="256" spans="1:15" s="12" customFormat="1" ht="28.5" x14ac:dyDescent="0.2">
      <c r="A256" s="54" t="s">
        <v>577</v>
      </c>
      <c r="B256" s="55" t="s">
        <v>1930</v>
      </c>
      <c r="C256" s="55" t="s">
        <v>1930</v>
      </c>
      <c r="D256" s="55" t="s">
        <v>2189</v>
      </c>
      <c r="E256" s="55" t="s">
        <v>2157</v>
      </c>
      <c r="F256" s="56">
        <f>F257+F266</f>
        <v>42284700</v>
      </c>
      <c r="G256" s="56"/>
      <c r="H256" s="56"/>
      <c r="I256" s="105">
        <f>I257+I266</f>
        <v>42287700</v>
      </c>
      <c r="J256" s="105"/>
      <c r="K256" s="105"/>
      <c r="L256" s="105">
        <f>L257+L266</f>
        <v>42121624.460000001</v>
      </c>
      <c r="M256" s="105"/>
      <c r="N256" s="105"/>
      <c r="O256" s="48"/>
    </row>
    <row r="257" spans="1:15" s="12" customFormat="1" ht="27" x14ac:dyDescent="0.2">
      <c r="A257" s="57" t="s">
        <v>2244</v>
      </c>
      <c r="B257" s="58" t="s">
        <v>1930</v>
      </c>
      <c r="C257" s="58" t="s">
        <v>1930</v>
      </c>
      <c r="D257" s="58" t="s">
        <v>2078</v>
      </c>
      <c r="E257" s="58" t="s">
        <v>2157</v>
      </c>
      <c r="F257" s="60">
        <f>F258</f>
        <v>40887100</v>
      </c>
      <c r="G257" s="60"/>
      <c r="H257" s="60"/>
      <c r="I257" s="102">
        <f>I258</f>
        <v>40890100</v>
      </c>
      <c r="J257" s="102"/>
      <c r="K257" s="102"/>
      <c r="L257" s="102">
        <f>L258</f>
        <v>40725055.939999998</v>
      </c>
      <c r="M257" s="102"/>
      <c r="N257" s="102"/>
      <c r="O257" s="48"/>
    </row>
    <row r="258" spans="1:15" s="12" customFormat="1" x14ac:dyDescent="0.2">
      <c r="A258" s="61" t="s">
        <v>2004</v>
      </c>
      <c r="B258" s="62" t="s">
        <v>1930</v>
      </c>
      <c r="C258" s="62" t="s">
        <v>1930</v>
      </c>
      <c r="D258" s="62" t="s">
        <v>2108</v>
      </c>
      <c r="E258" s="62" t="s">
        <v>2157</v>
      </c>
      <c r="F258" s="63">
        <f>F259</f>
        <v>40887100</v>
      </c>
      <c r="G258" s="63"/>
      <c r="H258" s="63"/>
      <c r="I258" s="21">
        <f>I259</f>
        <v>40890100</v>
      </c>
      <c r="J258" s="21"/>
      <c r="K258" s="21"/>
      <c r="L258" s="21">
        <f>L259</f>
        <v>40725055.939999998</v>
      </c>
      <c r="M258" s="21"/>
      <c r="N258" s="21"/>
      <c r="O258" s="48"/>
    </row>
    <row r="259" spans="1:15" s="13" customFormat="1" ht="25.5" x14ac:dyDescent="0.2">
      <c r="A259" s="61" t="s">
        <v>2005</v>
      </c>
      <c r="B259" s="62" t="s">
        <v>1930</v>
      </c>
      <c r="C259" s="62" t="s">
        <v>1930</v>
      </c>
      <c r="D259" s="62" t="s">
        <v>2109</v>
      </c>
      <c r="E259" s="62" t="s">
        <v>2157</v>
      </c>
      <c r="F259" s="63">
        <f>F260+F262</f>
        <v>40887100</v>
      </c>
      <c r="G259" s="63"/>
      <c r="H259" s="63"/>
      <c r="I259" s="21">
        <f>I260+I262</f>
        <v>40890100</v>
      </c>
      <c r="J259" s="21"/>
      <c r="K259" s="21"/>
      <c r="L259" s="21">
        <f>L260+L262</f>
        <v>40725055.939999998</v>
      </c>
      <c r="M259" s="21"/>
      <c r="N259" s="21"/>
      <c r="O259" s="49"/>
    </row>
    <row r="260" spans="1:15" s="13" customFormat="1" ht="38.25" x14ac:dyDescent="0.2">
      <c r="A260" s="61" t="s">
        <v>429</v>
      </c>
      <c r="B260" s="62" t="s">
        <v>1930</v>
      </c>
      <c r="C260" s="62" t="s">
        <v>1930</v>
      </c>
      <c r="D260" s="62" t="s">
        <v>2110</v>
      </c>
      <c r="E260" s="62" t="s">
        <v>2157</v>
      </c>
      <c r="F260" s="63">
        <f>F261</f>
        <v>375000</v>
      </c>
      <c r="G260" s="63"/>
      <c r="H260" s="63"/>
      <c r="I260" s="21">
        <f>I261</f>
        <v>375000</v>
      </c>
      <c r="J260" s="21"/>
      <c r="K260" s="21"/>
      <c r="L260" s="21">
        <f>L261</f>
        <v>359773.48</v>
      </c>
      <c r="M260" s="21"/>
      <c r="N260" s="21"/>
      <c r="O260" s="49"/>
    </row>
    <row r="261" spans="1:15" s="12" customFormat="1" ht="51" x14ac:dyDescent="0.2">
      <c r="A261" s="61" t="s">
        <v>113</v>
      </c>
      <c r="B261" s="62" t="s">
        <v>1930</v>
      </c>
      <c r="C261" s="62" t="s">
        <v>1930</v>
      </c>
      <c r="D261" s="62" t="s">
        <v>2110</v>
      </c>
      <c r="E261" s="62" t="s">
        <v>823</v>
      </c>
      <c r="F261" s="63">
        <f>675000-300000</f>
        <v>375000</v>
      </c>
      <c r="G261" s="63"/>
      <c r="H261" s="63"/>
      <c r="I261" s="21">
        <f>675000-300000</f>
        <v>375000</v>
      </c>
      <c r="J261" s="21"/>
      <c r="K261" s="21"/>
      <c r="L261" s="21">
        <v>359773.48</v>
      </c>
      <c r="M261" s="21"/>
      <c r="N261" s="21"/>
      <c r="O261" s="48"/>
    </row>
    <row r="262" spans="1:15" s="12" customFormat="1" x14ac:dyDescent="0.2">
      <c r="A262" s="61" t="s">
        <v>2111</v>
      </c>
      <c r="B262" s="62" t="s">
        <v>1930</v>
      </c>
      <c r="C262" s="62" t="s">
        <v>1930</v>
      </c>
      <c r="D262" s="62" t="s">
        <v>2112</v>
      </c>
      <c r="E262" s="62" t="s">
        <v>2157</v>
      </c>
      <c r="F262" s="63">
        <f>F263+F264+F265</f>
        <v>40512100</v>
      </c>
      <c r="G262" s="63"/>
      <c r="H262" s="63"/>
      <c r="I262" s="21">
        <f>I263+I264+I265</f>
        <v>40515100</v>
      </c>
      <c r="J262" s="21"/>
      <c r="K262" s="21"/>
      <c r="L262" s="21">
        <f>L263+L264+L265</f>
        <v>40365282.460000001</v>
      </c>
      <c r="M262" s="21"/>
      <c r="N262" s="21"/>
      <c r="O262" s="48"/>
    </row>
    <row r="263" spans="1:15" s="12" customFormat="1" ht="51" x14ac:dyDescent="0.2">
      <c r="A263" s="61" t="s">
        <v>113</v>
      </c>
      <c r="B263" s="62" t="s">
        <v>1930</v>
      </c>
      <c r="C263" s="62" t="s">
        <v>1930</v>
      </c>
      <c r="D263" s="62" t="s">
        <v>2112</v>
      </c>
      <c r="E263" s="62" t="s">
        <v>823</v>
      </c>
      <c r="F263" s="63">
        <f>33836300+2000000+300000+3300000</f>
        <v>39436300</v>
      </c>
      <c r="G263" s="63"/>
      <c r="H263" s="63"/>
      <c r="I263" s="21">
        <f>33836300+2000000+300000+3300000</f>
        <v>39436300</v>
      </c>
      <c r="J263" s="21"/>
      <c r="K263" s="21"/>
      <c r="L263" s="21">
        <v>39431198.43</v>
      </c>
      <c r="M263" s="21"/>
      <c r="N263" s="21"/>
      <c r="O263" s="48"/>
    </row>
    <row r="264" spans="1:15" s="12" customFormat="1" ht="25.5" x14ac:dyDescent="0.2">
      <c r="A264" s="61" t="s">
        <v>2031</v>
      </c>
      <c r="B264" s="62" t="s">
        <v>1930</v>
      </c>
      <c r="C264" s="62" t="s">
        <v>1930</v>
      </c>
      <c r="D264" s="62" t="s">
        <v>2112</v>
      </c>
      <c r="E264" s="62" t="s">
        <v>931</v>
      </c>
      <c r="F264" s="63">
        <f>941900+50000-6500+70000</f>
        <v>1055400</v>
      </c>
      <c r="G264" s="63"/>
      <c r="H264" s="63"/>
      <c r="I264" s="21">
        <v>1058400</v>
      </c>
      <c r="J264" s="21"/>
      <c r="K264" s="21"/>
      <c r="L264" s="21">
        <v>914520.1</v>
      </c>
      <c r="M264" s="21"/>
      <c r="N264" s="21"/>
      <c r="O264" s="48"/>
    </row>
    <row r="265" spans="1:15" s="12" customFormat="1" x14ac:dyDescent="0.2">
      <c r="A265" s="61" t="s">
        <v>1941</v>
      </c>
      <c r="B265" s="62" t="s">
        <v>1930</v>
      </c>
      <c r="C265" s="62" t="s">
        <v>1930</v>
      </c>
      <c r="D265" s="62" t="s">
        <v>2112</v>
      </c>
      <c r="E265" s="62" t="s">
        <v>1940</v>
      </c>
      <c r="F265" s="63">
        <v>20400</v>
      </c>
      <c r="G265" s="63"/>
      <c r="H265" s="63"/>
      <c r="I265" s="21">
        <v>20400</v>
      </c>
      <c r="J265" s="21"/>
      <c r="K265" s="21"/>
      <c r="L265" s="21">
        <v>19563.93</v>
      </c>
      <c r="M265" s="21"/>
      <c r="N265" s="21"/>
      <c r="O265" s="48"/>
    </row>
    <row r="266" spans="1:15" s="12" customFormat="1" ht="13.5" x14ac:dyDescent="0.2">
      <c r="A266" s="86" t="s">
        <v>1122</v>
      </c>
      <c r="B266" s="58" t="s">
        <v>1930</v>
      </c>
      <c r="C266" s="58" t="s">
        <v>1930</v>
      </c>
      <c r="D266" s="99" t="s">
        <v>2023</v>
      </c>
      <c r="E266" s="58" t="s">
        <v>2157</v>
      </c>
      <c r="F266" s="60">
        <f>F267</f>
        <v>1397600</v>
      </c>
      <c r="G266" s="63"/>
      <c r="H266" s="63"/>
      <c r="I266" s="102">
        <f>I267</f>
        <v>1397600</v>
      </c>
      <c r="J266" s="21"/>
      <c r="K266" s="21"/>
      <c r="L266" s="102">
        <f>L267</f>
        <v>1396568.52</v>
      </c>
      <c r="M266" s="21"/>
      <c r="N266" s="21"/>
      <c r="O266" s="48"/>
    </row>
    <row r="267" spans="1:15" s="12" customFormat="1" x14ac:dyDescent="0.2">
      <c r="A267" s="77" t="s">
        <v>1966</v>
      </c>
      <c r="B267" s="62" t="s">
        <v>1930</v>
      </c>
      <c r="C267" s="62" t="s">
        <v>1930</v>
      </c>
      <c r="D267" s="100" t="s">
        <v>2034</v>
      </c>
      <c r="E267" s="62" t="s">
        <v>2157</v>
      </c>
      <c r="F267" s="63">
        <f>F268</f>
        <v>1397600</v>
      </c>
      <c r="G267" s="63"/>
      <c r="H267" s="63"/>
      <c r="I267" s="21">
        <f>I268</f>
        <v>1397600</v>
      </c>
      <c r="J267" s="21"/>
      <c r="K267" s="21"/>
      <c r="L267" s="21">
        <f>L268</f>
        <v>1396568.52</v>
      </c>
      <c r="M267" s="21"/>
      <c r="N267" s="21"/>
      <c r="O267" s="48"/>
    </row>
    <row r="268" spans="1:15" s="12" customFormat="1" x14ac:dyDescent="0.2">
      <c r="A268" s="77" t="s">
        <v>2264</v>
      </c>
      <c r="B268" s="62" t="s">
        <v>1930</v>
      </c>
      <c r="C268" s="62" t="s">
        <v>1930</v>
      </c>
      <c r="D268" s="100" t="s">
        <v>2077</v>
      </c>
      <c r="E268" s="62" t="s">
        <v>2157</v>
      </c>
      <c r="F268" s="63">
        <f>F269</f>
        <v>1397600</v>
      </c>
      <c r="G268" s="63"/>
      <c r="H268" s="63"/>
      <c r="I268" s="21">
        <f>I269</f>
        <v>1397600</v>
      </c>
      <c r="J268" s="21"/>
      <c r="K268" s="21"/>
      <c r="L268" s="21">
        <f>L269</f>
        <v>1396568.52</v>
      </c>
      <c r="M268" s="21"/>
      <c r="N268" s="21"/>
      <c r="O268" s="48"/>
    </row>
    <row r="269" spans="1:15" s="12" customFormat="1" x14ac:dyDescent="0.2">
      <c r="A269" s="77" t="s">
        <v>1941</v>
      </c>
      <c r="B269" s="62" t="s">
        <v>1930</v>
      </c>
      <c r="C269" s="62" t="s">
        <v>1930</v>
      </c>
      <c r="D269" s="100" t="s">
        <v>2077</v>
      </c>
      <c r="E269" s="62" t="s">
        <v>1940</v>
      </c>
      <c r="F269" s="63">
        <f>552200+845400</f>
        <v>1397600</v>
      </c>
      <c r="G269" s="63"/>
      <c r="H269" s="63"/>
      <c r="I269" s="21">
        <f>552200+845400</f>
        <v>1397600</v>
      </c>
      <c r="J269" s="21"/>
      <c r="K269" s="21"/>
      <c r="L269" s="21">
        <v>1396568.52</v>
      </c>
      <c r="M269" s="21"/>
      <c r="N269" s="21"/>
      <c r="O269" s="48"/>
    </row>
    <row r="270" spans="1:15" s="13" customFormat="1" ht="14.25" x14ac:dyDescent="0.2">
      <c r="A270" s="54" t="s">
        <v>957</v>
      </c>
      <c r="B270" s="55" t="s">
        <v>958</v>
      </c>
      <c r="C270" s="55"/>
      <c r="D270" s="55" t="s">
        <v>2189</v>
      </c>
      <c r="E270" s="55" t="s">
        <v>2157</v>
      </c>
      <c r="F270" s="56">
        <f t="shared" ref="F270:N272" si="13">F271</f>
        <v>6663646</v>
      </c>
      <c r="G270" s="56">
        <f t="shared" si="13"/>
        <v>4515081.3</v>
      </c>
      <c r="H270" s="56">
        <f t="shared" si="13"/>
        <v>407500</v>
      </c>
      <c r="I270" s="105">
        <f t="shared" si="13"/>
        <v>4794121.4799999995</v>
      </c>
      <c r="J270" s="105">
        <f t="shared" si="13"/>
        <v>2618746.7799999998</v>
      </c>
      <c r="K270" s="105">
        <f t="shared" si="13"/>
        <v>407500</v>
      </c>
      <c r="L270" s="105">
        <f t="shared" si="13"/>
        <v>4793782.1399999997</v>
      </c>
      <c r="M270" s="105">
        <f t="shared" si="13"/>
        <v>2618746.7799999998</v>
      </c>
      <c r="N270" s="105">
        <f t="shared" si="13"/>
        <v>407500</v>
      </c>
      <c r="O270" s="49"/>
    </row>
    <row r="271" spans="1:15" s="13" customFormat="1" ht="14.25" x14ac:dyDescent="0.2">
      <c r="A271" s="54" t="s">
        <v>959</v>
      </c>
      <c r="B271" s="55" t="s">
        <v>958</v>
      </c>
      <c r="C271" s="55" t="s">
        <v>1930</v>
      </c>
      <c r="D271" s="55" t="s">
        <v>2189</v>
      </c>
      <c r="E271" s="55" t="s">
        <v>2157</v>
      </c>
      <c r="F271" s="56">
        <f t="shared" si="13"/>
        <v>6663646</v>
      </c>
      <c r="G271" s="56">
        <f t="shared" si="13"/>
        <v>4515081.3</v>
      </c>
      <c r="H271" s="56">
        <f t="shared" si="13"/>
        <v>407500</v>
      </c>
      <c r="I271" s="105">
        <f t="shared" si="13"/>
        <v>4794121.4799999995</v>
      </c>
      <c r="J271" s="105">
        <f t="shared" si="13"/>
        <v>2618746.7799999998</v>
      </c>
      <c r="K271" s="105">
        <f t="shared" si="13"/>
        <v>407500</v>
      </c>
      <c r="L271" s="105">
        <f t="shared" si="13"/>
        <v>4793782.1399999997</v>
      </c>
      <c r="M271" s="105">
        <f t="shared" si="13"/>
        <v>2618746.7799999998</v>
      </c>
      <c r="N271" s="105">
        <f t="shared" si="13"/>
        <v>407500</v>
      </c>
      <c r="O271" s="49"/>
    </row>
    <row r="272" spans="1:15" s="12" customFormat="1" ht="27" x14ac:dyDescent="0.2">
      <c r="A272" s="57" t="s">
        <v>2265</v>
      </c>
      <c r="B272" s="58" t="s">
        <v>958</v>
      </c>
      <c r="C272" s="58" t="s">
        <v>1930</v>
      </c>
      <c r="D272" s="58" t="s">
        <v>2113</v>
      </c>
      <c r="E272" s="58" t="s">
        <v>2157</v>
      </c>
      <c r="F272" s="60">
        <f t="shared" si="13"/>
        <v>6663646</v>
      </c>
      <c r="G272" s="60">
        <f t="shared" si="13"/>
        <v>4515081.3</v>
      </c>
      <c r="H272" s="60">
        <f t="shared" si="13"/>
        <v>407500</v>
      </c>
      <c r="I272" s="102">
        <f t="shared" si="13"/>
        <v>4794121.4799999995</v>
      </c>
      <c r="J272" s="102">
        <f t="shared" si="13"/>
        <v>2618746.7799999998</v>
      </c>
      <c r="K272" s="102">
        <f t="shared" si="13"/>
        <v>407500</v>
      </c>
      <c r="L272" s="102">
        <f t="shared" si="13"/>
        <v>4793782.1399999997</v>
      </c>
      <c r="M272" s="102">
        <f t="shared" si="13"/>
        <v>2618746.7799999998</v>
      </c>
      <c r="N272" s="102">
        <f t="shared" si="13"/>
        <v>407500</v>
      </c>
      <c r="O272" s="48"/>
    </row>
    <row r="273" spans="1:15" s="12" customFormat="1" ht="25.5" x14ac:dyDescent="0.2">
      <c r="A273" s="61" t="s">
        <v>2152</v>
      </c>
      <c r="B273" s="62" t="s">
        <v>958</v>
      </c>
      <c r="C273" s="62" t="s">
        <v>1930</v>
      </c>
      <c r="D273" s="62" t="s">
        <v>2114</v>
      </c>
      <c r="E273" s="62" t="s">
        <v>2157</v>
      </c>
      <c r="F273" s="63">
        <f t="shared" ref="F273:N273" si="14">F274+F278+F280+F276</f>
        <v>6663646</v>
      </c>
      <c r="G273" s="63">
        <f t="shared" si="14"/>
        <v>4515081.3</v>
      </c>
      <c r="H273" s="63">
        <f t="shared" si="14"/>
        <v>407500</v>
      </c>
      <c r="I273" s="21">
        <f t="shared" si="14"/>
        <v>4794121.4799999995</v>
      </c>
      <c r="J273" s="21">
        <f t="shared" si="14"/>
        <v>2618746.7799999998</v>
      </c>
      <c r="K273" s="21">
        <f t="shared" si="14"/>
        <v>407500</v>
      </c>
      <c r="L273" s="21">
        <f t="shared" si="14"/>
        <v>4793782.1399999997</v>
      </c>
      <c r="M273" s="21">
        <f t="shared" si="14"/>
        <v>2618746.7799999998</v>
      </c>
      <c r="N273" s="21">
        <f t="shared" si="14"/>
        <v>407500</v>
      </c>
      <c r="O273" s="48"/>
    </row>
    <row r="274" spans="1:15" s="12" customFormat="1" ht="25.5" x14ac:dyDescent="0.2">
      <c r="A274" s="61" t="s">
        <v>2006</v>
      </c>
      <c r="B274" s="62" t="s">
        <v>958</v>
      </c>
      <c r="C274" s="62" t="s">
        <v>1930</v>
      </c>
      <c r="D274" s="62" t="s">
        <v>2115</v>
      </c>
      <c r="E274" s="62" t="s">
        <v>2157</v>
      </c>
      <c r="F274" s="63">
        <f>F275</f>
        <v>1450092</v>
      </c>
      <c r="G274" s="63"/>
      <c r="H274" s="63"/>
      <c r="I274" s="21">
        <f>I275</f>
        <v>1476902</v>
      </c>
      <c r="J274" s="21"/>
      <c r="K274" s="21"/>
      <c r="L274" s="21">
        <f>L275</f>
        <v>1476563.5</v>
      </c>
      <c r="M274" s="21"/>
      <c r="N274" s="21"/>
      <c r="O274" s="48"/>
    </row>
    <row r="275" spans="1:15" s="12" customFormat="1" ht="25.5" x14ac:dyDescent="0.2">
      <c r="A275" s="61" t="s">
        <v>2031</v>
      </c>
      <c r="B275" s="62" t="s">
        <v>958</v>
      </c>
      <c r="C275" s="62" t="s">
        <v>1930</v>
      </c>
      <c r="D275" s="62" t="s">
        <v>2115</v>
      </c>
      <c r="E275" s="62" t="s">
        <v>931</v>
      </c>
      <c r="F275" s="63">
        <f>721600+641000+44120+43372</f>
        <v>1450092</v>
      </c>
      <c r="G275" s="63"/>
      <c r="H275" s="63"/>
      <c r="I275" s="21">
        <v>1476902</v>
      </c>
      <c r="J275" s="21"/>
      <c r="K275" s="21"/>
      <c r="L275" s="21">
        <v>1476563.5</v>
      </c>
      <c r="M275" s="21"/>
      <c r="N275" s="21"/>
      <c r="O275" s="48"/>
    </row>
    <row r="276" spans="1:15" s="12" customFormat="1" ht="63.75" x14ac:dyDescent="0.2">
      <c r="A276" s="61" t="s">
        <v>2266</v>
      </c>
      <c r="B276" s="62" t="s">
        <v>958</v>
      </c>
      <c r="C276" s="62" t="s">
        <v>1930</v>
      </c>
      <c r="D276" s="62" t="s">
        <v>2116</v>
      </c>
      <c r="E276" s="62" t="s">
        <v>2157</v>
      </c>
      <c r="F276" s="63">
        <f>F277</f>
        <v>407500</v>
      </c>
      <c r="G276" s="63"/>
      <c r="H276" s="63">
        <f t="shared" ref="H276" si="15">H277</f>
        <v>407500</v>
      </c>
      <c r="I276" s="21">
        <f>I277</f>
        <v>407500</v>
      </c>
      <c r="J276" s="21"/>
      <c r="K276" s="21">
        <f t="shared" ref="K276" si="16">K277</f>
        <v>407500</v>
      </c>
      <c r="L276" s="21">
        <f>L277</f>
        <v>407500</v>
      </c>
      <c r="M276" s="21"/>
      <c r="N276" s="21">
        <f t="shared" ref="N276" si="17">N277</f>
        <v>407500</v>
      </c>
      <c r="O276" s="48"/>
    </row>
    <row r="277" spans="1:15" s="12" customFormat="1" ht="25.5" x14ac:dyDescent="0.2">
      <c r="A277" s="61" t="s">
        <v>2031</v>
      </c>
      <c r="B277" s="62" t="s">
        <v>958</v>
      </c>
      <c r="C277" s="62" t="s">
        <v>1930</v>
      </c>
      <c r="D277" s="62" t="s">
        <v>2116</v>
      </c>
      <c r="E277" s="62" t="s">
        <v>931</v>
      </c>
      <c r="F277" s="63">
        <f>407500</f>
        <v>407500</v>
      </c>
      <c r="G277" s="63"/>
      <c r="H277" s="63">
        <f>407500</f>
        <v>407500</v>
      </c>
      <c r="I277" s="21">
        <f>407500</f>
        <v>407500</v>
      </c>
      <c r="J277" s="21"/>
      <c r="K277" s="21">
        <f>407500</f>
        <v>407500</v>
      </c>
      <c r="L277" s="21">
        <f>407500</f>
        <v>407500</v>
      </c>
      <c r="M277" s="21"/>
      <c r="N277" s="21">
        <f>407500</f>
        <v>407500</v>
      </c>
      <c r="O277" s="48"/>
    </row>
    <row r="278" spans="1:15" s="12" customFormat="1" ht="38.25" x14ac:dyDescent="0.2">
      <c r="A278" s="74" t="s">
        <v>2267</v>
      </c>
      <c r="B278" s="62" t="s">
        <v>958</v>
      </c>
      <c r="C278" s="62" t="s">
        <v>1930</v>
      </c>
      <c r="D278" s="62" t="s">
        <v>2268</v>
      </c>
      <c r="E278" s="62" t="s">
        <v>2157</v>
      </c>
      <c r="F278" s="63">
        <f>F279</f>
        <v>4515081.3</v>
      </c>
      <c r="G278" s="63">
        <f>G279</f>
        <v>4515081.3</v>
      </c>
      <c r="H278" s="63"/>
      <c r="I278" s="21">
        <f>I279</f>
        <v>2618746.7799999998</v>
      </c>
      <c r="J278" s="21">
        <f>J279</f>
        <v>2618746.7799999998</v>
      </c>
      <c r="K278" s="21"/>
      <c r="L278" s="21">
        <f>L279</f>
        <v>2618746.7799999998</v>
      </c>
      <c r="M278" s="21">
        <f>M279</f>
        <v>2618746.7799999998</v>
      </c>
      <c r="N278" s="21"/>
      <c r="O278" s="48"/>
    </row>
    <row r="279" spans="1:15" s="12" customFormat="1" ht="25.5" x14ac:dyDescent="0.2">
      <c r="A279" s="74" t="s">
        <v>2207</v>
      </c>
      <c r="B279" s="62" t="s">
        <v>958</v>
      </c>
      <c r="C279" s="62" t="s">
        <v>1930</v>
      </c>
      <c r="D279" s="62" t="s">
        <v>2268</v>
      </c>
      <c r="E279" s="62" t="s">
        <v>931</v>
      </c>
      <c r="F279" s="63">
        <v>4515081.3</v>
      </c>
      <c r="G279" s="63">
        <v>4515081.3</v>
      </c>
      <c r="H279" s="63"/>
      <c r="I279" s="21">
        <v>2618746.7799999998</v>
      </c>
      <c r="J279" s="21">
        <v>2618746.7799999998</v>
      </c>
      <c r="K279" s="21"/>
      <c r="L279" s="21">
        <v>2618746.7799999998</v>
      </c>
      <c r="M279" s="21">
        <v>2618746.7799999998</v>
      </c>
      <c r="N279" s="21"/>
      <c r="O279" s="48"/>
    </row>
    <row r="280" spans="1:15" s="12" customFormat="1" ht="25.5" x14ac:dyDescent="0.2">
      <c r="A280" s="74" t="s">
        <v>2269</v>
      </c>
      <c r="B280" s="62" t="s">
        <v>958</v>
      </c>
      <c r="C280" s="62" t="s">
        <v>1930</v>
      </c>
      <c r="D280" s="62" t="s">
        <v>2270</v>
      </c>
      <c r="E280" s="62" t="s">
        <v>2157</v>
      </c>
      <c r="F280" s="63">
        <f>F281</f>
        <v>290972.7</v>
      </c>
      <c r="G280" s="63"/>
      <c r="H280" s="63"/>
      <c r="I280" s="21">
        <f>I281</f>
        <v>290972.7</v>
      </c>
      <c r="J280" s="21"/>
      <c r="K280" s="21"/>
      <c r="L280" s="21">
        <f>L281</f>
        <v>290971.86</v>
      </c>
      <c r="M280" s="21"/>
      <c r="N280" s="21"/>
      <c r="O280" s="48"/>
    </row>
    <row r="281" spans="1:15" s="12" customFormat="1" ht="25.5" x14ac:dyDescent="0.2">
      <c r="A281" s="74" t="s">
        <v>2207</v>
      </c>
      <c r="B281" s="62" t="s">
        <v>958</v>
      </c>
      <c r="C281" s="62" t="s">
        <v>1930</v>
      </c>
      <c r="D281" s="62" t="s">
        <v>2270</v>
      </c>
      <c r="E281" s="62" t="s">
        <v>931</v>
      </c>
      <c r="F281" s="63">
        <f>501675.7-210703</f>
        <v>290972.7</v>
      </c>
      <c r="G281" s="63"/>
      <c r="H281" s="63"/>
      <c r="I281" s="21">
        <f>501675.7-210703</f>
        <v>290972.7</v>
      </c>
      <c r="J281" s="21"/>
      <c r="K281" s="21"/>
      <c r="L281" s="21">
        <v>290971.86</v>
      </c>
      <c r="M281" s="21"/>
      <c r="N281" s="21"/>
      <c r="O281" s="48"/>
    </row>
    <row r="282" spans="1:15" s="12" customFormat="1" ht="15.75" x14ac:dyDescent="0.2">
      <c r="A282" s="66" t="s">
        <v>39</v>
      </c>
      <c r="B282" s="67" t="s">
        <v>38</v>
      </c>
      <c r="C282" s="67"/>
      <c r="D282" s="67" t="s">
        <v>2189</v>
      </c>
      <c r="E282" s="67" t="s">
        <v>2157</v>
      </c>
      <c r="F282" s="75">
        <f t="shared" ref="F282:F287" si="18">F283</f>
        <v>30000</v>
      </c>
      <c r="G282" s="87"/>
      <c r="H282" s="87"/>
      <c r="I282" s="118">
        <f t="shared" ref="I282:I287" si="19">I283</f>
        <v>30000</v>
      </c>
      <c r="J282" s="119"/>
      <c r="K282" s="119"/>
      <c r="L282" s="118">
        <f t="shared" ref="L282:L287" si="20">L283</f>
        <v>30000</v>
      </c>
      <c r="M282" s="119"/>
      <c r="N282" s="119"/>
      <c r="O282" s="48"/>
    </row>
    <row r="283" spans="1:15" s="12" customFormat="1" ht="14.25" x14ac:dyDescent="0.2">
      <c r="A283" s="54" t="s">
        <v>2117</v>
      </c>
      <c r="B283" s="55" t="s">
        <v>38</v>
      </c>
      <c r="C283" s="55" t="s">
        <v>38</v>
      </c>
      <c r="D283" s="55" t="s">
        <v>2189</v>
      </c>
      <c r="E283" s="55" t="s">
        <v>2157</v>
      </c>
      <c r="F283" s="56">
        <f t="shared" si="18"/>
        <v>30000</v>
      </c>
      <c r="G283" s="56"/>
      <c r="H283" s="56"/>
      <c r="I283" s="105">
        <f t="shared" si="19"/>
        <v>30000</v>
      </c>
      <c r="J283" s="105"/>
      <c r="K283" s="105"/>
      <c r="L283" s="105">
        <f t="shared" si="20"/>
        <v>30000</v>
      </c>
      <c r="M283" s="105"/>
      <c r="N283" s="105"/>
      <c r="O283" s="48"/>
    </row>
    <row r="284" spans="1:15" s="12" customFormat="1" ht="27" x14ac:dyDescent="0.2">
      <c r="A284" s="57" t="s">
        <v>2271</v>
      </c>
      <c r="B284" s="58" t="s">
        <v>38</v>
      </c>
      <c r="C284" s="58" t="s">
        <v>38</v>
      </c>
      <c r="D284" s="58" t="s">
        <v>2118</v>
      </c>
      <c r="E284" s="58" t="s">
        <v>2157</v>
      </c>
      <c r="F284" s="60">
        <f t="shared" si="18"/>
        <v>30000</v>
      </c>
      <c r="G284" s="60"/>
      <c r="H284" s="60"/>
      <c r="I284" s="102">
        <f t="shared" si="19"/>
        <v>30000</v>
      </c>
      <c r="J284" s="102"/>
      <c r="K284" s="102"/>
      <c r="L284" s="102">
        <f t="shared" si="20"/>
        <v>30000</v>
      </c>
      <c r="M284" s="102"/>
      <c r="N284" s="102"/>
      <c r="O284" s="48"/>
    </row>
    <row r="285" spans="1:15" s="12" customFormat="1" x14ac:dyDescent="0.2">
      <c r="A285" s="61" t="s">
        <v>2119</v>
      </c>
      <c r="B285" s="62" t="s">
        <v>38</v>
      </c>
      <c r="C285" s="62" t="s">
        <v>38</v>
      </c>
      <c r="D285" s="62" t="s">
        <v>2120</v>
      </c>
      <c r="E285" s="62" t="s">
        <v>2157</v>
      </c>
      <c r="F285" s="63">
        <f t="shared" si="18"/>
        <v>30000</v>
      </c>
      <c r="G285" s="63"/>
      <c r="H285" s="63"/>
      <c r="I285" s="21">
        <f t="shared" si="19"/>
        <v>30000</v>
      </c>
      <c r="J285" s="21"/>
      <c r="K285" s="21"/>
      <c r="L285" s="21">
        <f t="shared" si="20"/>
        <v>30000</v>
      </c>
      <c r="M285" s="21"/>
      <c r="N285" s="21"/>
      <c r="O285" s="48"/>
    </row>
    <row r="286" spans="1:15" s="12" customFormat="1" ht="25.5" x14ac:dyDescent="0.2">
      <c r="A286" s="61" t="s">
        <v>2121</v>
      </c>
      <c r="B286" s="62" t="s">
        <v>38</v>
      </c>
      <c r="C286" s="62" t="s">
        <v>38</v>
      </c>
      <c r="D286" s="62" t="s">
        <v>2122</v>
      </c>
      <c r="E286" s="62" t="s">
        <v>2157</v>
      </c>
      <c r="F286" s="63">
        <f t="shared" si="18"/>
        <v>30000</v>
      </c>
      <c r="G286" s="63"/>
      <c r="H286" s="63"/>
      <c r="I286" s="21">
        <f t="shared" si="19"/>
        <v>30000</v>
      </c>
      <c r="J286" s="21"/>
      <c r="K286" s="21"/>
      <c r="L286" s="21">
        <f t="shared" si="20"/>
        <v>30000</v>
      </c>
      <c r="M286" s="21"/>
      <c r="N286" s="21"/>
      <c r="O286" s="48"/>
    </row>
    <row r="287" spans="1:15" s="12" customFormat="1" ht="38.25" x14ac:dyDescent="0.2">
      <c r="A287" s="61" t="s">
        <v>2007</v>
      </c>
      <c r="B287" s="62" t="s">
        <v>38</v>
      </c>
      <c r="C287" s="62" t="s">
        <v>38</v>
      </c>
      <c r="D287" s="62" t="s">
        <v>2123</v>
      </c>
      <c r="E287" s="62" t="s">
        <v>2157</v>
      </c>
      <c r="F287" s="63">
        <f t="shared" si="18"/>
        <v>30000</v>
      </c>
      <c r="G287" s="63"/>
      <c r="H287" s="63"/>
      <c r="I287" s="21">
        <f t="shared" si="19"/>
        <v>30000</v>
      </c>
      <c r="J287" s="21"/>
      <c r="K287" s="21"/>
      <c r="L287" s="21">
        <f t="shared" si="20"/>
        <v>30000</v>
      </c>
      <c r="M287" s="21"/>
      <c r="N287" s="21"/>
      <c r="O287" s="48"/>
    </row>
    <row r="288" spans="1:15" s="12" customFormat="1" ht="25.5" x14ac:dyDescent="0.2">
      <c r="A288" s="61" t="s">
        <v>2031</v>
      </c>
      <c r="B288" s="62" t="s">
        <v>38</v>
      </c>
      <c r="C288" s="62" t="s">
        <v>38</v>
      </c>
      <c r="D288" s="62" t="s">
        <v>2123</v>
      </c>
      <c r="E288" s="62" t="s">
        <v>931</v>
      </c>
      <c r="F288" s="63">
        <v>30000</v>
      </c>
      <c r="G288" s="63"/>
      <c r="H288" s="63"/>
      <c r="I288" s="21">
        <v>30000</v>
      </c>
      <c r="J288" s="21"/>
      <c r="K288" s="21"/>
      <c r="L288" s="21">
        <v>30000</v>
      </c>
      <c r="M288" s="21"/>
      <c r="N288" s="21"/>
      <c r="O288" s="48"/>
    </row>
    <row r="289" spans="1:15" s="12" customFormat="1" ht="14.25" x14ac:dyDescent="0.2">
      <c r="A289" s="54" t="s">
        <v>384</v>
      </c>
      <c r="B289" s="55" t="s">
        <v>1942</v>
      </c>
      <c r="C289" s="55"/>
      <c r="D289" s="55" t="s">
        <v>2189</v>
      </c>
      <c r="E289" s="55" t="s">
        <v>2157</v>
      </c>
      <c r="F289" s="56">
        <f>F290+F307</f>
        <v>17656514</v>
      </c>
      <c r="G289" s="56">
        <f>G290</f>
        <v>2029552</v>
      </c>
      <c r="H289" s="56"/>
      <c r="I289" s="105">
        <f>I290+I307</f>
        <v>17656514</v>
      </c>
      <c r="J289" s="105">
        <f>J290</f>
        <v>2029552</v>
      </c>
      <c r="K289" s="105"/>
      <c r="L289" s="105">
        <f>L290+L307</f>
        <v>15851350.4</v>
      </c>
      <c r="M289" s="105">
        <f>M290</f>
        <v>2029552</v>
      </c>
      <c r="N289" s="105"/>
      <c r="O289" s="48"/>
    </row>
    <row r="290" spans="1:15" s="13" customFormat="1" ht="14.25" x14ac:dyDescent="0.2">
      <c r="A290" s="54" t="s">
        <v>1778</v>
      </c>
      <c r="B290" s="55" t="s">
        <v>1942</v>
      </c>
      <c r="C290" s="55" t="s">
        <v>900</v>
      </c>
      <c r="D290" s="55" t="s">
        <v>2189</v>
      </c>
      <c r="E290" s="55" t="s">
        <v>2157</v>
      </c>
      <c r="F290" s="56">
        <f>F291</f>
        <v>16941514</v>
      </c>
      <c r="G290" s="56">
        <f>G291</f>
        <v>2029552</v>
      </c>
      <c r="H290" s="56"/>
      <c r="I290" s="105">
        <f>I291</f>
        <v>16941514</v>
      </c>
      <c r="J290" s="105">
        <f>J291</f>
        <v>2029552</v>
      </c>
      <c r="K290" s="105"/>
      <c r="L290" s="105">
        <f>L291</f>
        <v>15151890.4</v>
      </c>
      <c r="M290" s="105">
        <f>M291</f>
        <v>2029552</v>
      </c>
      <c r="N290" s="105"/>
      <c r="O290" s="49"/>
    </row>
    <row r="291" spans="1:15" s="12" customFormat="1" ht="27" x14ac:dyDescent="0.2">
      <c r="A291" s="57" t="s">
        <v>2271</v>
      </c>
      <c r="B291" s="58" t="s">
        <v>1942</v>
      </c>
      <c r="C291" s="58" t="s">
        <v>900</v>
      </c>
      <c r="D291" s="58" t="s">
        <v>2118</v>
      </c>
      <c r="E291" s="58" t="s">
        <v>2157</v>
      </c>
      <c r="F291" s="60">
        <f>F292</f>
        <v>16941514</v>
      </c>
      <c r="G291" s="60">
        <f>G292</f>
        <v>2029552</v>
      </c>
      <c r="H291" s="60"/>
      <c r="I291" s="102">
        <f>I292</f>
        <v>16941514</v>
      </c>
      <c r="J291" s="102">
        <f>J292</f>
        <v>2029552</v>
      </c>
      <c r="K291" s="102"/>
      <c r="L291" s="102">
        <f>L292</f>
        <v>15151890.4</v>
      </c>
      <c r="M291" s="102">
        <f>M292</f>
        <v>2029552</v>
      </c>
      <c r="N291" s="102"/>
      <c r="O291" s="48"/>
    </row>
    <row r="292" spans="1:15" s="12" customFormat="1" x14ac:dyDescent="0.2">
      <c r="A292" s="61" t="s">
        <v>2008</v>
      </c>
      <c r="B292" s="62" t="s">
        <v>1942</v>
      </c>
      <c r="C292" s="62" t="s">
        <v>900</v>
      </c>
      <c r="D292" s="62" t="s">
        <v>2124</v>
      </c>
      <c r="E292" s="62" t="s">
        <v>2157</v>
      </c>
      <c r="F292" s="63">
        <f>F293+F302</f>
        <v>16941514</v>
      </c>
      <c r="G292" s="63">
        <f>G293</f>
        <v>2029552</v>
      </c>
      <c r="H292" s="63"/>
      <c r="I292" s="21">
        <f>I293+I302</f>
        <v>16941514</v>
      </c>
      <c r="J292" s="21">
        <f>J293</f>
        <v>2029552</v>
      </c>
      <c r="K292" s="21"/>
      <c r="L292" s="21">
        <f>L293+L302</f>
        <v>15151890.4</v>
      </c>
      <c r="M292" s="21">
        <f>M293</f>
        <v>2029552</v>
      </c>
      <c r="N292" s="21"/>
      <c r="O292" s="48"/>
    </row>
    <row r="293" spans="1:15" s="12" customFormat="1" x14ac:dyDescent="0.2">
      <c r="A293" s="61" t="s">
        <v>2153</v>
      </c>
      <c r="B293" s="62" t="s">
        <v>1942</v>
      </c>
      <c r="C293" s="62" t="s">
        <v>900</v>
      </c>
      <c r="D293" s="62" t="s">
        <v>2125</v>
      </c>
      <c r="E293" s="62" t="s">
        <v>2157</v>
      </c>
      <c r="F293" s="63">
        <f>F294+F296+F298+F300</f>
        <v>11176515</v>
      </c>
      <c r="G293" s="65">
        <f>G298</f>
        <v>2029552</v>
      </c>
      <c r="H293" s="63"/>
      <c r="I293" s="21">
        <f>I294+I296+I298+I300</f>
        <v>11176515</v>
      </c>
      <c r="J293" s="108">
        <f>J298</f>
        <v>2029552</v>
      </c>
      <c r="K293" s="21"/>
      <c r="L293" s="21">
        <f>L294+L296+L298+L300</f>
        <v>9433594</v>
      </c>
      <c r="M293" s="108">
        <f>M298</f>
        <v>2029552</v>
      </c>
      <c r="N293" s="21"/>
      <c r="O293" s="48"/>
    </row>
    <row r="294" spans="1:15" s="12" customFormat="1" ht="38.25" x14ac:dyDescent="0.2">
      <c r="A294" s="61" t="s">
        <v>429</v>
      </c>
      <c r="B294" s="62" t="s">
        <v>1942</v>
      </c>
      <c r="C294" s="62" t="s">
        <v>900</v>
      </c>
      <c r="D294" s="62" t="s">
        <v>2126</v>
      </c>
      <c r="E294" s="62" t="s">
        <v>2157</v>
      </c>
      <c r="F294" s="63">
        <f>F295</f>
        <v>60000</v>
      </c>
      <c r="G294" s="63"/>
      <c r="H294" s="63"/>
      <c r="I294" s="21">
        <f>I295</f>
        <v>60000</v>
      </c>
      <c r="J294" s="21"/>
      <c r="K294" s="21"/>
      <c r="L294" s="21">
        <f>L295</f>
        <v>28236</v>
      </c>
      <c r="M294" s="21"/>
      <c r="N294" s="21"/>
      <c r="O294" s="48"/>
    </row>
    <row r="295" spans="1:15" s="12" customFormat="1" ht="25.5" x14ac:dyDescent="0.2">
      <c r="A295" s="61" t="s">
        <v>114</v>
      </c>
      <c r="B295" s="62" t="s">
        <v>1942</v>
      </c>
      <c r="C295" s="62" t="s">
        <v>900</v>
      </c>
      <c r="D295" s="62" t="s">
        <v>2126</v>
      </c>
      <c r="E295" s="62" t="s">
        <v>981</v>
      </c>
      <c r="F295" s="63">
        <v>60000</v>
      </c>
      <c r="G295" s="63"/>
      <c r="H295" s="63"/>
      <c r="I295" s="21">
        <v>60000</v>
      </c>
      <c r="J295" s="21"/>
      <c r="K295" s="21"/>
      <c r="L295" s="21">
        <v>28236</v>
      </c>
      <c r="M295" s="21"/>
      <c r="N295" s="21"/>
      <c r="O295" s="48"/>
    </row>
    <row r="296" spans="1:15" s="12" customFormat="1" x14ac:dyDescent="0.2">
      <c r="A296" s="61" t="s">
        <v>2009</v>
      </c>
      <c r="B296" s="62" t="s">
        <v>1942</v>
      </c>
      <c r="C296" s="62" t="s">
        <v>900</v>
      </c>
      <c r="D296" s="62" t="s">
        <v>2127</v>
      </c>
      <c r="E296" s="62" t="s">
        <v>2157</v>
      </c>
      <c r="F296" s="63">
        <f>F297</f>
        <v>8861457</v>
      </c>
      <c r="G296" s="63"/>
      <c r="H296" s="63"/>
      <c r="I296" s="21">
        <f>I297</f>
        <v>8861457</v>
      </c>
      <c r="J296" s="21"/>
      <c r="K296" s="21"/>
      <c r="L296" s="21">
        <f>L297</f>
        <v>7150300</v>
      </c>
      <c r="M296" s="21"/>
      <c r="N296" s="21"/>
      <c r="O296" s="48"/>
    </row>
    <row r="297" spans="1:15" s="12" customFormat="1" ht="25.5" x14ac:dyDescent="0.2">
      <c r="A297" s="61" t="s">
        <v>114</v>
      </c>
      <c r="B297" s="62" t="s">
        <v>1942</v>
      </c>
      <c r="C297" s="62" t="s">
        <v>900</v>
      </c>
      <c r="D297" s="62" t="s">
        <v>2127</v>
      </c>
      <c r="E297" s="62" t="s">
        <v>981</v>
      </c>
      <c r="F297" s="63">
        <v>8861457</v>
      </c>
      <c r="G297" s="63"/>
      <c r="H297" s="63"/>
      <c r="I297" s="21">
        <v>8861457</v>
      </c>
      <c r="J297" s="21"/>
      <c r="K297" s="21"/>
      <c r="L297" s="21">
        <v>7150300</v>
      </c>
      <c r="M297" s="21"/>
      <c r="N297" s="21"/>
      <c r="O297" s="48"/>
    </row>
    <row r="298" spans="1:15" s="12" customFormat="1" ht="51" x14ac:dyDescent="0.2">
      <c r="A298" s="61" t="s">
        <v>2272</v>
      </c>
      <c r="B298" s="62" t="s">
        <v>1942</v>
      </c>
      <c r="C298" s="62" t="s">
        <v>900</v>
      </c>
      <c r="D298" s="62" t="s">
        <v>2128</v>
      </c>
      <c r="E298" s="62" t="s">
        <v>2157</v>
      </c>
      <c r="F298" s="63">
        <f>F299</f>
        <v>2029552</v>
      </c>
      <c r="G298" s="63">
        <f>G299</f>
        <v>2029552</v>
      </c>
      <c r="H298" s="63"/>
      <c r="I298" s="21">
        <f>I299</f>
        <v>2029552</v>
      </c>
      <c r="J298" s="21">
        <f>J299</f>
        <v>2029552</v>
      </c>
      <c r="K298" s="21"/>
      <c r="L298" s="21">
        <f>L299</f>
        <v>2029552</v>
      </c>
      <c r="M298" s="21">
        <f>M299</f>
        <v>2029552</v>
      </c>
      <c r="N298" s="21"/>
      <c r="O298" s="48"/>
    </row>
    <row r="299" spans="1:15" s="12" customFormat="1" ht="25.5" x14ac:dyDescent="0.2">
      <c r="A299" s="61" t="s">
        <v>114</v>
      </c>
      <c r="B299" s="62" t="s">
        <v>1942</v>
      </c>
      <c r="C299" s="62" t="s">
        <v>900</v>
      </c>
      <c r="D299" s="62" t="s">
        <v>2128</v>
      </c>
      <c r="E299" s="62" t="s">
        <v>981</v>
      </c>
      <c r="F299" s="21">
        <f>1589700+439852</f>
        <v>2029552</v>
      </c>
      <c r="G299" s="21">
        <f>1589700+439852</f>
        <v>2029552</v>
      </c>
      <c r="H299" s="63"/>
      <c r="I299" s="21">
        <f>1589700+439852</f>
        <v>2029552</v>
      </c>
      <c r="J299" s="21">
        <f>1589700+439852</f>
        <v>2029552</v>
      </c>
      <c r="K299" s="21"/>
      <c r="L299" s="21">
        <f>1589700+439852</f>
        <v>2029552</v>
      </c>
      <c r="M299" s="21">
        <f>1589700+439852</f>
        <v>2029552</v>
      </c>
      <c r="N299" s="21"/>
      <c r="O299" s="48"/>
    </row>
    <row r="300" spans="1:15" s="12" customFormat="1" ht="38.25" x14ac:dyDescent="0.2">
      <c r="A300" s="61" t="s">
        <v>2010</v>
      </c>
      <c r="B300" s="62" t="s">
        <v>1942</v>
      </c>
      <c r="C300" s="62" t="s">
        <v>900</v>
      </c>
      <c r="D300" s="62" t="s">
        <v>2129</v>
      </c>
      <c r="E300" s="62" t="s">
        <v>2157</v>
      </c>
      <c r="F300" s="63">
        <f>F301</f>
        <v>225506</v>
      </c>
      <c r="G300" s="63"/>
      <c r="H300" s="63"/>
      <c r="I300" s="21">
        <f>I301</f>
        <v>225506</v>
      </c>
      <c r="J300" s="21"/>
      <c r="K300" s="21"/>
      <c r="L300" s="21">
        <f>L301</f>
        <v>225506</v>
      </c>
      <c r="M300" s="21"/>
      <c r="N300" s="21"/>
      <c r="O300" s="48"/>
    </row>
    <row r="301" spans="1:15" s="12" customFormat="1" ht="25.5" x14ac:dyDescent="0.2">
      <c r="A301" s="61" t="s">
        <v>114</v>
      </c>
      <c r="B301" s="62" t="s">
        <v>1942</v>
      </c>
      <c r="C301" s="62" t="s">
        <v>900</v>
      </c>
      <c r="D301" s="62" t="s">
        <v>2129</v>
      </c>
      <c r="E301" s="62" t="s">
        <v>981</v>
      </c>
      <c r="F301" s="63">
        <f>176634+48872</f>
        <v>225506</v>
      </c>
      <c r="G301" s="63"/>
      <c r="H301" s="63"/>
      <c r="I301" s="21">
        <f>176634+48872</f>
        <v>225506</v>
      </c>
      <c r="J301" s="21"/>
      <c r="K301" s="21"/>
      <c r="L301" s="21">
        <f>176634+48872</f>
        <v>225506</v>
      </c>
      <c r="M301" s="21"/>
      <c r="N301" s="21"/>
      <c r="O301" s="48"/>
    </row>
    <row r="302" spans="1:15" s="13" customFormat="1" ht="25.5" x14ac:dyDescent="0.2">
      <c r="A302" s="61" t="s">
        <v>2011</v>
      </c>
      <c r="B302" s="62" t="s">
        <v>1942</v>
      </c>
      <c r="C302" s="62" t="s">
        <v>900</v>
      </c>
      <c r="D302" s="62" t="s">
        <v>2130</v>
      </c>
      <c r="E302" s="62" t="s">
        <v>2157</v>
      </c>
      <c r="F302" s="63">
        <f>F303+F305</f>
        <v>5764999</v>
      </c>
      <c r="G302" s="63"/>
      <c r="H302" s="63"/>
      <c r="I302" s="21">
        <f>I303+I305</f>
        <v>5764999</v>
      </c>
      <c r="J302" s="21"/>
      <c r="K302" s="21"/>
      <c r="L302" s="21">
        <f>L303+L305</f>
        <v>5718296.4000000004</v>
      </c>
      <c r="M302" s="21"/>
      <c r="N302" s="21"/>
      <c r="O302" s="49"/>
    </row>
    <row r="303" spans="1:15" s="12" customFormat="1" ht="38.25" x14ac:dyDescent="0.2">
      <c r="A303" s="61" t="s">
        <v>429</v>
      </c>
      <c r="B303" s="62" t="s">
        <v>1942</v>
      </c>
      <c r="C303" s="62" t="s">
        <v>900</v>
      </c>
      <c r="D303" s="62" t="s">
        <v>2131</v>
      </c>
      <c r="E303" s="62" t="s">
        <v>2157</v>
      </c>
      <c r="F303" s="63">
        <f>F304</f>
        <v>65000</v>
      </c>
      <c r="G303" s="63"/>
      <c r="H303" s="63"/>
      <c r="I303" s="21">
        <f>I304</f>
        <v>65000</v>
      </c>
      <c r="J303" s="21"/>
      <c r="K303" s="21"/>
      <c r="L303" s="21">
        <f>L304</f>
        <v>18297.400000000001</v>
      </c>
      <c r="M303" s="21"/>
      <c r="N303" s="21"/>
      <c r="O303" s="48"/>
    </row>
    <row r="304" spans="1:15" s="12" customFormat="1" ht="25.5" x14ac:dyDescent="0.2">
      <c r="A304" s="61" t="s">
        <v>114</v>
      </c>
      <c r="B304" s="62" t="s">
        <v>1942</v>
      </c>
      <c r="C304" s="62" t="s">
        <v>900</v>
      </c>
      <c r="D304" s="62" t="s">
        <v>2131</v>
      </c>
      <c r="E304" s="62" t="s">
        <v>981</v>
      </c>
      <c r="F304" s="63">
        <v>65000</v>
      </c>
      <c r="G304" s="63"/>
      <c r="H304" s="63"/>
      <c r="I304" s="21">
        <v>65000</v>
      </c>
      <c r="J304" s="21"/>
      <c r="K304" s="21"/>
      <c r="L304" s="21">
        <v>18297.400000000001</v>
      </c>
      <c r="M304" s="21"/>
      <c r="N304" s="21"/>
      <c r="O304" s="48"/>
    </row>
    <row r="305" spans="1:15" s="12" customFormat="1" x14ac:dyDescent="0.2">
      <c r="A305" s="61" t="s">
        <v>2012</v>
      </c>
      <c r="B305" s="62" t="s">
        <v>1942</v>
      </c>
      <c r="C305" s="62" t="s">
        <v>900</v>
      </c>
      <c r="D305" s="62" t="s">
        <v>2132</v>
      </c>
      <c r="E305" s="62" t="s">
        <v>2157</v>
      </c>
      <c r="F305" s="63">
        <f>F306</f>
        <v>5699999</v>
      </c>
      <c r="G305" s="63"/>
      <c r="H305" s="63"/>
      <c r="I305" s="21">
        <f>I306</f>
        <v>5699999</v>
      </c>
      <c r="J305" s="21"/>
      <c r="K305" s="21"/>
      <c r="L305" s="21">
        <f>L306</f>
        <v>5699999</v>
      </c>
      <c r="M305" s="21"/>
      <c r="N305" s="21"/>
      <c r="O305" s="48"/>
    </row>
    <row r="306" spans="1:15" s="12" customFormat="1" ht="25.5" x14ac:dyDescent="0.2">
      <c r="A306" s="61" t="s">
        <v>114</v>
      </c>
      <c r="B306" s="62" t="s">
        <v>1942</v>
      </c>
      <c r="C306" s="62" t="s">
        <v>900</v>
      </c>
      <c r="D306" s="62" t="s">
        <v>2132</v>
      </c>
      <c r="E306" s="62" t="s">
        <v>981</v>
      </c>
      <c r="F306" s="63">
        <f>5466019+94980+139000</f>
        <v>5699999</v>
      </c>
      <c r="G306" s="63"/>
      <c r="H306" s="63"/>
      <c r="I306" s="21">
        <f>5466019+94980+139000</f>
        <v>5699999</v>
      </c>
      <c r="J306" s="21"/>
      <c r="K306" s="21"/>
      <c r="L306" s="21">
        <f>5466019+94980+139000</f>
        <v>5699999</v>
      </c>
      <c r="M306" s="21"/>
      <c r="N306" s="21"/>
      <c r="O306" s="48"/>
    </row>
    <row r="307" spans="1:15" s="12" customFormat="1" ht="14.25" x14ac:dyDescent="0.2">
      <c r="A307" s="54" t="s">
        <v>1139</v>
      </c>
      <c r="B307" s="55" t="s">
        <v>1942</v>
      </c>
      <c r="C307" s="55" t="s">
        <v>1937</v>
      </c>
      <c r="D307" s="55" t="s">
        <v>2189</v>
      </c>
      <c r="E307" s="55" t="s">
        <v>2157</v>
      </c>
      <c r="F307" s="56">
        <f>F308</f>
        <v>715000</v>
      </c>
      <c r="G307" s="63"/>
      <c r="H307" s="63"/>
      <c r="I307" s="105">
        <f>I308</f>
        <v>715000</v>
      </c>
      <c r="J307" s="21"/>
      <c r="K307" s="21"/>
      <c r="L307" s="105">
        <f>L308</f>
        <v>699460</v>
      </c>
      <c r="M307" s="21"/>
      <c r="N307" s="21"/>
      <c r="O307" s="48"/>
    </row>
    <row r="308" spans="1:15" s="12" customFormat="1" ht="27" x14ac:dyDescent="0.2">
      <c r="A308" s="57" t="s">
        <v>2271</v>
      </c>
      <c r="B308" s="58" t="s">
        <v>1942</v>
      </c>
      <c r="C308" s="58" t="s">
        <v>1937</v>
      </c>
      <c r="D308" s="58" t="s">
        <v>2118</v>
      </c>
      <c r="E308" s="58" t="s">
        <v>2157</v>
      </c>
      <c r="F308" s="60">
        <f>F309</f>
        <v>715000</v>
      </c>
      <c r="G308" s="63"/>
      <c r="H308" s="63"/>
      <c r="I308" s="102">
        <f>I309</f>
        <v>715000</v>
      </c>
      <c r="J308" s="21"/>
      <c r="K308" s="21"/>
      <c r="L308" s="102">
        <f>L309</f>
        <v>699460</v>
      </c>
      <c r="M308" s="21"/>
      <c r="N308" s="21"/>
      <c r="O308" s="48"/>
    </row>
    <row r="309" spans="1:15" s="12" customFormat="1" x14ac:dyDescent="0.2">
      <c r="A309" s="61" t="s">
        <v>2008</v>
      </c>
      <c r="B309" s="62" t="s">
        <v>1942</v>
      </c>
      <c r="C309" s="62" t="s">
        <v>1937</v>
      </c>
      <c r="D309" s="62" t="s">
        <v>2124</v>
      </c>
      <c r="E309" s="62" t="s">
        <v>2157</v>
      </c>
      <c r="F309" s="63">
        <f>F310</f>
        <v>715000</v>
      </c>
      <c r="G309" s="63"/>
      <c r="H309" s="63"/>
      <c r="I309" s="21">
        <f>I310</f>
        <v>715000</v>
      </c>
      <c r="J309" s="21"/>
      <c r="K309" s="21"/>
      <c r="L309" s="21">
        <f>L310</f>
        <v>699460</v>
      </c>
      <c r="M309" s="21"/>
      <c r="N309" s="21"/>
      <c r="O309" s="48"/>
    </row>
    <row r="310" spans="1:15" s="12" customFormat="1" x14ac:dyDescent="0.2">
      <c r="A310" s="61" t="s">
        <v>2013</v>
      </c>
      <c r="B310" s="62" t="s">
        <v>1942</v>
      </c>
      <c r="C310" s="62" t="s">
        <v>1937</v>
      </c>
      <c r="D310" s="62" t="s">
        <v>2133</v>
      </c>
      <c r="E310" s="62" t="s">
        <v>2157</v>
      </c>
      <c r="F310" s="63">
        <f>F311+F313</f>
        <v>715000</v>
      </c>
      <c r="G310" s="63"/>
      <c r="H310" s="63"/>
      <c r="I310" s="21">
        <f>I311+I313</f>
        <v>715000</v>
      </c>
      <c r="J310" s="21"/>
      <c r="K310" s="21"/>
      <c r="L310" s="21">
        <f>L311+L313</f>
        <v>699460</v>
      </c>
      <c r="M310" s="21"/>
      <c r="N310" s="21"/>
      <c r="O310" s="48"/>
    </row>
    <row r="311" spans="1:15" s="12" customFormat="1" ht="25.5" x14ac:dyDescent="0.2">
      <c r="A311" s="61" t="s">
        <v>2014</v>
      </c>
      <c r="B311" s="62" t="s">
        <v>1942</v>
      </c>
      <c r="C311" s="62" t="s">
        <v>1937</v>
      </c>
      <c r="D311" s="62" t="s">
        <v>2134</v>
      </c>
      <c r="E311" s="62" t="s">
        <v>2157</v>
      </c>
      <c r="F311" s="63">
        <f>F312</f>
        <v>425000</v>
      </c>
      <c r="G311" s="63"/>
      <c r="H311" s="63"/>
      <c r="I311" s="21">
        <f>I312</f>
        <v>425000</v>
      </c>
      <c r="J311" s="21"/>
      <c r="K311" s="21"/>
      <c r="L311" s="21">
        <f>L312</f>
        <v>409460</v>
      </c>
      <c r="M311" s="21"/>
      <c r="N311" s="21"/>
      <c r="O311" s="48"/>
    </row>
    <row r="312" spans="1:15" s="12" customFormat="1" ht="25.5" x14ac:dyDescent="0.2">
      <c r="A312" s="61" t="s">
        <v>2031</v>
      </c>
      <c r="B312" s="62" t="s">
        <v>1942</v>
      </c>
      <c r="C312" s="62" t="s">
        <v>1937</v>
      </c>
      <c r="D312" s="62" t="s">
        <v>2134</v>
      </c>
      <c r="E312" s="62" t="s">
        <v>931</v>
      </c>
      <c r="F312" s="63">
        <v>425000</v>
      </c>
      <c r="G312" s="63"/>
      <c r="H312" s="63"/>
      <c r="I312" s="21">
        <v>425000</v>
      </c>
      <c r="J312" s="21"/>
      <c r="K312" s="21"/>
      <c r="L312" s="21">
        <v>409460</v>
      </c>
      <c r="M312" s="21"/>
      <c r="N312" s="21"/>
      <c r="O312" s="48"/>
    </row>
    <row r="313" spans="1:15" s="12" customFormat="1" ht="38.25" x14ac:dyDescent="0.2">
      <c r="A313" s="61" t="s">
        <v>2015</v>
      </c>
      <c r="B313" s="62" t="s">
        <v>1942</v>
      </c>
      <c r="C313" s="62" t="s">
        <v>1937</v>
      </c>
      <c r="D313" s="62" t="s">
        <v>2154</v>
      </c>
      <c r="E313" s="62" t="s">
        <v>2157</v>
      </c>
      <c r="F313" s="63">
        <f>F314</f>
        <v>290000</v>
      </c>
      <c r="G313" s="63"/>
      <c r="H313" s="63"/>
      <c r="I313" s="21">
        <f>I314</f>
        <v>290000</v>
      </c>
      <c r="J313" s="21"/>
      <c r="K313" s="21"/>
      <c r="L313" s="21">
        <f>L314</f>
        <v>290000</v>
      </c>
      <c r="M313" s="21"/>
      <c r="N313" s="21"/>
      <c r="O313" s="48"/>
    </row>
    <row r="314" spans="1:15" s="13" customFormat="1" ht="25.5" x14ac:dyDescent="0.2">
      <c r="A314" s="61" t="s">
        <v>114</v>
      </c>
      <c r="B314" s="62" t="s">
        <v>1942</v>
      </c>
      <c r="C314" s="62" t="s">
        <v>1937</v>
      </c>
      <c r="D314" s="62" t="s">
        <v>2154</v>
      </c>
      <c r="E314" s="62" t="s">
        <v>981</v>
      </c>
      <c r="F314" s="63">
        <v>290000</v>
      </c>
      <c r="G314" s="63"/>
      <c r="H314" s="63"/>
      <c r="I314" s="21">
        <v>290000</v>
      </c>
      <c r="J314" s="21"/>
      <c r="K314" s="21"/>
      <c r="L314" s="21">
        <v>290000</v>
      </c>
      <c r="M314" s="21"/>
      <c r="N314" s="21"/>
      <c r="O314" s="49"/>
    </row>
    <row r="315" spans="1:15" s="13" customFormat="1" ht="14.25" x14ac:dyDescent="0.2">
      <c r="A315" s="54" t="s">
        <v>88</v>
      </c>
      <c r="B315" s="55" t="s">
        <v>960</v>
      </c>
      <c r="C315" s="55"/>
      <c r="D315" s="55" t="s">
        <v>2189</v>
      </c>
      <c r="E315" s="55" t="s">
        <v>2157</v>
      </c>
      <c r="F315" s="56">
        <f>F316+F323</f>
        <v>5904276</v>
      </c>
      <c r="G315" s="56">
        <f>G323</f>
        <v>2915974</v>
      </c>
      <c r="H315" s="56"/>
      <c r="I315" s="105">
        <f>I316+I323</f>
        <v>5904276</v>
      </c>
      <c r="J315" s="105">
        <f>J323</f>
        <v>2915974</v>
      </c>
      <c r="K315" s="105"/>
      <c r="L315" s="105">
        <f>L316+L323</f>
        <v>5567928.29</v>
      </c>
      <c r="M315" s="105">
        <f>M323</f>
        <v>2915974</v>
      </c>
      <c r="N315" s="105"/>
      <c r="O315" s="49"/>
    </row>
    <row r="316" spans="1:15" s="12" customFormat="1" ht="14.25" x14ac:dyDescent="0.2">
      <c r="A316" s="54" t="s">
        <v>1944</v>
      </c>
      <c r="B316" s="55" t="s">
        <v>960</v>
      </c>
      <c r="C316" s="55" t="s">
        <v>900</v>
      </c>
      <c r="D316" s="55" t="s">
        <v>2189</v>
      </c>
      <c r="E316" s="55" t="s">
        <v>2157</v>
      </c>
      <c r="F316" s="56">
        <f>F317</f>
        <v>1909105</v>
      </c>
      <c r="G316" s="56"/>
      <c r="H316" s="56"/>
      <c r="I316" s="105">
        <f>I317</f>
        <v>1909105</v>
      </c>
      <c r="J316" s="105"/>
      <c r="K316" s="105"/>
      <c r="L316" s="105">
        <f>L317</f>
        <v>1865104.2899999998</v>
      </c>
      <c r="M316" s="105"/>
      <c r="N316" s="105"/>
      <c r="O316" s="48"/>
    </row>
    <row r="317" spans="1:15" s="11" customFormat="1" ht="27" x14ac:dyDescent="0.2">
      <c r="A317" s="57" t="s">
        <v>2194</v>
      </c>
      <c r="B317" s="58" t="s">
        <v>960</v>
      </c>
      <c r="C317" s="58" t="s">
        <v>900</v>
      </c>
      <c r="D317" s="58" t="s">
        <v>2041</v>
      </c>
      <c r="E317" s="58" t="s">
        <v>2157</v>
      </c>
      <c r="F317" s="60">
        <f>F318</f>
        <v>1909105</v>
      </c>
      <c r="G317" s="60"/>
      <c r="H317" s="60"/>
      <c r="I317" s="102">
        <f>I318</f>
        <v>1909105</v>
      </c>
      <c r="J317" s="102"/>
      <c r="K317" s="102"/>
      <c r="L317" s="102">
        <f>L318</f>
        <v>1865104.2899999998</v>
      </c>
      <c r="M317" s="102"/>
      <c r="N317" s="102"/>
      <c r="O317" s="51"/>
    </row>
    <row r="318" spans="1:15" s="12" customFormat="1" x14ac:dyDescent="0.2">
      <c r="A318" s="61" t="s">
        <v>1973</v>
      </c>
      <c r="B318" s="62" t="s">
        <v>960</v>
      </c>
      <c r="C318" s="62" t="s">
        <v>900</v>
      </c>
      <c r="D318" s="62" t="s">
        <v>2042</v>
      </c>
      <c r="E318" s="62" t="s">
        <v>2157</v>
      </c>
      <c r="F318" s="63">
        <f>F319+F321</f>
        <v>1909105</v>
      </c>
      <c r="G318" s="63"/>
      <c r="H318" s="63"/>
      <c r="I318" s="21">
        <f>I319+I321</f>
        <v>1909105</v>
      </c>
      <c r="J318" s="21"/>
      <c r="K318" s="21"/>
      <c r="L318" s="21">
        <f>L319+L321</f>
        <v>1865104.2899999998</v>
      </c>
      <c r="M318" s="21"/>
      <c r="N318" s="21"/>
      <c r="O318" s="48"/>
    </row>
    <row r="319" spans="1:15" s="12" customFormat="1" ht="38.25" x14ac:dyDescent="0.2">
      <c r="A319" s="61" t="s">
        <v>2016</v>
      </c>
      <c r="B319" s="62" t="s">
        <v>960</v>
      </c>
      <c r="C319" s="62" t="s">
        <v>900</v>
      </c>
      <c r="D319" s="62" t="s">
        <v>2135</v>
      </c>
      <c r="E319" s="62" t="s">
        <v>2157</v>
      </c>
      <c r="F319" s="63">
        <f>F320</f>
        <v>1809105</v>
      </c>
      <c r="G319" s="63"/>
      <c r="H319" s="63"/>
      <c r="I319" s="21">
        <f>I320</f>
        <v>1809105</v>
      </c>
      <c r="J319" s="21"/>
      <c r="K319" s="21"/>
      <c r="L319" s="21">
        <f>L320</f>
        <v>1809104.4</v>
      </c>
      <c r="M319" s="21"/>
      <c r="N319" s="21"/>
      <c r="O319" s="48"/>
    </row>
    <row r="320" spans="1:15" s="12" customFormat="1" x14ac:dyDescent="0.2">
      <c r="A320" s="61" t="s">
        <v>1939</v>
      </c>
      <c r="B320" s="62" t="s">
        <v>960</v>
      </c>
      <c r="C320" s="62" t="s">
        <v>900</v>
      </c>
      <c r="D320" s="62" t="s">
        <v>2135</v>
      </c>
      <c r="E320" s="62" t="s">
        <v>1938</v>
      </c>
      <c r="F320" s="63">
        <f>1740000+69105</f>
        <v>1809105</v>
      </c>
      <c r="G320" s="63"/>
      <c r="H320" s="63"/>
      <c r="I320" s="21">
        <f>1740000+69105</f>
        <v>1809105</v>
      </c>
      <c r="J320" s="21"/>
      <c r="K320" s="21"/>
      <c r="L320" s="21">
        <v>1809104.4</v>
      </c>
      <c r="M320" s="21"/>
      <c r="N320" s="21"/>
      <c r="O320" s="48"/>
    </row>
    <row r="321" spans="1:15" s="12" customFormat="1" ht="51" x14ac:dyDescent="0.2">
      <c r="A321" s="74" t="s">
        <v>2273</v>
      </c>
      <c r="B321" s="62" t="s">
        <v>960</v>
      </c>
      <c r="C321" s="62" t="s">
        <v>900</v>
      </c>
      <c r="D321" s="62" t="s">
        <v>2274</v>
      </c>
      <c r="E321" s="62" t="s">
        <v>2157</v>
      </c>
      <c r="F321" s="63">
        <f>F322</f>
        <v>100000</v>
      </c>
      <c r="G321" s="63"/>
      <c r="H321" s="63"/>
      <c r="I321" s="21">
        <f>I322</f>
        <v>100000</v>
      </c>
      <c r="J321" s="21"/>
      <c r="K321" s="21"/>
      <c r="L321" s="21">
        <f>L322</f>
        <v>55999.89</v>
      </c>
      <c r="M321" s="21"/>
      <c r="N321" s="21"/>
      <c r="O321" s="48"/>
    </row>
    <row r="322" spans="1:15" s="12" customFormat="1" x14ac:dyDescent="0.2">
      <c r="A322" s="74" t="s">
        <v>1939</v>
      </c>
      <c r="B322" s="62" t="s">
        <v>960</v>
      </c>
      <c r="C322" s="62" t="s">
        <v>900</v>
      </c>
      <c r="D322" s="62" t="s">
        <v>2274</v>
      </c>
      <c r="E322" s="62" t="s">
        <v>1938</v>
      </c>
      <c r="F322" s="63">
        <v>100000</v>
      </c>
      <c r="G322" s="63"/>
      <c r="H322" s="63"/>
      <c r="I322" s="21">
        <v>100000</v>
      </c>
      <c r="J322" s="21"/>
      <c r="K322" s="21"/>
      <c r="L322" s="21">
        <v>55999.89</v>
      </c>
      <c r="M322" s="21"/>
      <c r="N322" s="21"/>
      <c r="O322" s="48"/>
    </row>
    <row r="323" spans="1:15" s="12" customFormat="1" ht="14.25" x14ac:dyDescent="0.2">
      <c r="A323" s="54" t="s">
        <v>2136</v>
      </c>
      <c r="B323" s="55" t="s">
        <v>960</v>
      </c>
      <c r="C323" s="55" t="s">
        <v>1937</v>
      </c>
      <c r="D323" s="55" t="s">
        <v>2189</v>
      </c>
      <c r="E323" s="55" t="s">
        <v>2157</v>
      </c>
      <c r="F323" s="56">
        <f>F324</f>
        <v>3995171</v>
      </c>
      <c r="G323" s="56">
        <f>G324</f>
        <v>2915974</v>
      </c>
      <c r="H323" s="56"/>
      <c r="I323" s="105">
        <f>I324</f>
        <v>3995171</v>
      </c>
      <c r="J323" s="105">
        <f>J324</f>
        <v>2915974</v>
      </c>
      <c r="K323" s="105"/>
      <c r="L323" s="105">
        <f>L324</f>
        <v>3702824</v>
      </c>
      <c r="M323" s="105">
        <f>M324</f>
        <v>2915974</v>
      </c>
      <c r="N323" s="105"/>
      <c r="O323" s="48"/>
    </row>
    <row r="324" spans="1:15" s="12" customFormat="1" ht="27" x14ac:dyDescent="0.2">
      <c r="A324" s="57" t="s">
        <v>2275</v>
      </c>
      <c r="B324" s="58" t="s">
        <v>960</v>
      </c>
      <c r="C324" s="58" t="s">
        <v>1937</v>
      </c>
      <c r="D324" s="58" t="s">
        <v>2137</v>
      </c>
      <c r="E324" s="58" t="s">
        <v>2157</v>
      </c>
      <c r="F324" s="60">
        <f>F325</f>
        <v>3995171</v>
      </c>
      <c r="G324" s="60">
        <f>G325</f>
        <v>2915974</v>
      </c>
      <c r="H324" s="60"/>
      <c r="I324" s="102">
        <f>I325</f>
        <v>3995171</v>
      </c>
      <c r="J324" s="102">
        <f>J325</f>
        <v>2915974</v>
      </c>
      <c r="K324" s="102"/>
      <c r="L324" s="102">
        <f>L325</f>
        <v>3702824</v>
      </c>
      <c r="M324" s="102">
        <f>M325</f>
        <v>2915974</v>
      </c>
      <c r="N324" s="102"/>
      <c r="O324" s="48"/>
    </row>
    <row r="325" spans="1:15" s="12" customFormat="1" x14ac:dyDescent="0.2">
      <c r="A325" s="61" t="s">
        <v>2017</v>
      </c>
      <c r="B325" s="62" t="s">
        <v>960</v>
      </c>
      <c r="C325" s="62" t="s">
        <v>1937</v>
      </c>
      <c r="D325" s="62" t="s">
        <v>2138</v>
      </c>
      <c r="E325" s="62" t="s">
        <v>2157</v>
      </c>
      <c r="F325" s="63">
        <f>F328+F326</f>
        <v>3995171</v>
      </c>
      <c r="G325" s="63">
        <f>G328</f>
        <v>2915974</v>
      </c>
      <c r="H325" s="63"/>
      <c r="I325" s="21">
        <f>I328+I326</f>
        <v>3995171</v>
      </c>
      <c r="J325" s="21">
        <f>J328</f>
        <v>2915974</v>
      </c>
      <c r="K325" s="21"/>
      <c r="L325" s="21">
        <f>L328+L326</f>
        <v>3702824</v>
      </c>
      <c r="M325" s="21">
        <f>M328</f>
        <v>2915974</v>
      </c>
      <c r="N325" s="21"/>
      <c r="O325" s="48"/>
    </row>
    <row r="326" spans="1:15" s="30" customFormat="1" ht="25.5" x14ac:dyDescent="0.2">
      <c r="A326" s="61" t="s">
        <v>2276</v>
      </c>
      <c r="B326" s="62" t="s">
        <v>960</v>
      </c>
      <c r="C326" s="62" t="s">
        <v>1937</v>
      </c>
      <c r="D326" s="62" t="s">
        <v>2277</v>
      </c>
      <c r="E326" s="62" t="s">
        <v>2157</v>
      </c>
      <c r="F326" s="63">
        <f>F327</f>
        <v>755200</v>
      </c>
      <c r="G326" s="63"/>
      <c r="H326" s="63"/>
      <c r="I326" s="21">
        <f>I327</f>
        <v>755200</v>
      </c>
      <c r="J326" s="21"/>
      <c r="K326" s="21"/>
      <c r="L326" s="21">
        <f>L327</f>
        <v>462853</v>
      </c>
      <c r="M326" s="21"/>
      <c r="N326" s="21"/>
      <c r="O326" s="48"/>
    </row>
    <row r="327" spans="1:15" s="30" customFormat="1" x14ac:dyDescent="0.2">
      <c r="A327" s="61" t="s">
        <v>1939</v>
      </c>
      <c r="B327" s="62" t="s">
        <v>960</v>
      </c>
      <c r="C327" s="62" t="s">
        <v>1937</v>
      </c>
      <c r="D327" s="62" t="s">
        <v>2277</v>
      </c>
      <c r="E327" s="62" t="s">
        <v>1938</v>
      </c>
      <c r="F327" s="63">
        <v>755200</v>
      </c>
      <c r="G327" s="63"/>
      <c r="H327" s="63"/>
      <c r="I327" s="21">
        <v>755200</v>
      </c>
      <c r="J327" s="21"/>
      <c r="K327" s="21"/>
      <c r="L327" s="21">
        <v>462853</v>
      </c>
      <c r="M327" s="21"/>
      <c r="N327" s="21"/>
      <c r="O327" s="48"/>
    </row>
    <row r="328" spans="1:15" s="30" customFormat="1" x14ac:dyDescent="0.2">
      <c r="A328" s="61" t="s">
        <v>2139</v>
      </c>
      <c r="B328" s="62" t="s">
        <v>960</v>
      </c>
      <c r="C328" s="62" t="s">
        <v>1937</v>
      </c>
      <c r="D328" s="62" t="s">
        <v>2155</v>
      </c>
      <c r="E328" s="62" t="s">
        <v>2157</v>
      </c>
      <c r="F328" s="63">
        <f>F329</f>
        <v>3239971</v>
      </c>
      <c r="G328" s="63">
        <f>G329</f>
        <v>2915974</v>
      </c>
      <c r="H328" s="63"/>
      <c r="I328" s="21">
        <f>I329</f>
        <v>3239971</v>
      </c>
      <c r="J328" s="21">
        <f>J329</f>
        <v>2915974</v>
      </c>
      <c r="K328" s="21"/>
      <c r="L328" s="21">
        <f>L329</f>
        <v>3239971</v>
      </c>
      <c r="M328" s="21">
        <f>M329</f>
        <v>2915974</v>
      </c>
      <c r="N328" s="21"/>
      <c r="O328" s="48"/>
    </row>
    <row r="329" spans="1:15" s="30" customFormat="1" x14ac:dyDescent="0.2">
      <c r="A329" s="61" t="s">
        <v>1939</v>
      </c>
      <c r="B329" s="62" t="s">
        <v>960</v>
      </c>
      <c r="C329" s="62" t="s">
        <v>1937</v>
      </c>
      <c r="D329" s="62" t="s">
        <v>2155</v>
      </c>
      <c r="E329" s="62" t="s">
        <v>1938</v>
      </c>
      <c r="F329" s="63">
        <v>3239971</v>
      </c>
      <c r="G329" s="63">
        <f>3408770-492796</f>
        <v>2915974</v>
      </c>
      <c r="H329" s="63"/>
      <c r="I329" s="21">
        <v>3239971</v>
      </c>
      <c r="J329" s="21">
        <f>3408770-492796</f>
        <v>2915974</v>
      </c>
      <c r="K329" s="21"/>
      <c r="L329" s="21">
        <v>3239971</v>
      </c>
      <c r="M329" s="21">
        <f>3408770-492796</f>
        <v>2915974</v>
      </c>
      <c r="N329" s="21"/>
      <c r="O329" s="48"/>
    </row>
    <row r="330" spans="1:15" ht="14.25" x14ac:dyDescent="0.2">
      <c r="A330" s="54" t="s">
        <v>1943</v>
      </c>
      <c r="B330" s="55" t="s">
        <v>87</v>
      </c>
      <c r="C330" s="55"/>
      <c r="D330" s="55" t="s">
        <v>2189</v>
      </c>
      <c r="E330" s="55" t="s">
        <v>2157</v>
      </c>
      <c r="F330" s="56">
        <f t="shared" ref="F330:F335" si="21">F331</f>
        <v>100000</v>
      </c>
      <c r="G330" s="56"/>
      <c r="H330" s="56"/>
      <c r="I330" s="105">
        <f t="shared" ref="I330:I335" si="22">I331</f>
        <v>100000</v>
      </c>
      <c r="J330" s="105"/>
      <c r="K330" s="105"/>
      <c r="L330" s="105">
        <f t="shared" ref="L330:L335" si="23">L331</f>
        <v>99973</v>
      </c>
      <c r="M330" s="105"/>
      <c r="N330" s="105"/>
    </row>
    <row r="331" spans="1:15" ht="28.5" x14ac:dyDescent="0.2">
      <c r="A331" s="54" t="s">
        <v>524</v>
      </c>
      <c r="B331" s="55" t="s">
        <v>87</v>
      </c>
      <c r="C331" s="55" t="s">
        <v>1930</v>
      </c>
      <c r="D331" s="55" t="s">
        <v>2189</v>
      </c>
      <c r="E331" s="55" t="s">
        <v>2157</v>
      </c>
      <c r="F331" s="56">
        <f t="shared" si="21"/>
        <v>100000</v>
      </c>
      <c r="G331" s="56"/>
      <c r="H331" s="56"/>
      <c r="I331" s="105">
        <f t="shared" si="22"/>
        <v>100000</v>
      </c>
      <c r="J331" s="105"/>
      <c r="K331" s="105"/>
      <c r="L331" s="105">
        <f t="shared" si="23"/>
        <v>99973</v>
      </c>
      <c r="M331" s="105"/>
      <c r="N331" s="105"/>
    </row>
    <row r="332" spans="1:15" ht="27" x14ac:dyDescent="0.2">
      <c r="A332" s="57" t="s">
        <v>2271</v>
      </c>
      <c r="B332" s="58" t="s">
        <v>87</v>
      </c>
      <c r="C332" s="58" t="s">
        <v>1930</v>
      </c>
      <c r="D332" s="58" t="s">
        <v>2118</v>
      </c>
      <c r="E332" s="58" t="s">
        <v>2157</v>
      </c>
      <c r="F332" s="60">
        <f t="shared" si="21"/>
        <v>100000</v>
      </c>
      <c r="G332" s="60"/>
      <c r="H332" s="60"/>
      <c r="I332" s="102">
        <f t="shared" si="22"/>
        <v>100000</v>
      </c>
      <c r="J332" s="102"/>
      <c r="K332" s="102"/>
      <c r="L332" s="102">
        <f t="shared" si="23"/>
        <v>99973</v>
      </c>
      <c r="M332" s="102"/>
      <c r="N332" s="102"/>
    </row>
    <row r="333" spans="1:15" x14ac:dyDescent="0.2">
      <c r="A333" s="83" t="s">
        <v>2018</v>
      </c>
      <c r="B333" s="62" t="s">
        <v>87</v>
      </c>
      <c r="C333" s="62" t="s">
        <v>1930</v>
      </c>
      <c r="D333" s="88" t="s">
        <v>2140</v>
      </c>
      <c r="E333" s="88" t="s">
        <v>2157</v>
      </c>
      <c r="F333" s="89">
        <f t="shared" si="21"/>
        <v>100000</v>
      </c>
      <c r="G333" s="89"/>
      <c r="H333" s="89"/>
      <c r="I333" s="111">
        <f t="shared" si="22"/>
        <v>100000</v>
      </c>
      <c r="J333" s="111"/>
      <c r="K333" s="111"/>
      <c r="L333" s="111">
        <f t="shared" si="23"/>
        <v>99973</v>
      </c>
      <c r="M333" s="111"/>
      <c r="N333" s="111"/>
    </row>
    <row r="334" spans="1:15" ht="76.5" x14ac:dyDescent="0.2">
      <c r="A334" s="83" t="s">
        <v>2019</v>
      </c>
      <c r="B334" s="62" t="s">
        <v>87</v>
      </c>
      <c r="C334" s="62" t="s">
        <v>1930</v>
      </c>
      <c r="D334" s="88" t="s">
        <v>2141</v>
      </c>
      <c r="E334" s="88" t="s">
        <v>2157</v>
      </c>
      <c r="F334" s="89">
        <f t="shared" si="21"/>
        <v>100000</v>
      </c>
      <c r="G334" s="89"/>
      <c r="H334" s="89"/>
      <c r="I334" s="111">
        <f t="shared" si="22"/>
        <v>100000</v>
      </c>
      <c r="J334" s="111"/>
      <c r="K334" s="111"/>
      <c r="L334" s="111">
        <f t="shared" si="23"/>
        <v>99973</v>
      </c>
      <c r="M334" s="111"/>
      <c r="N334" s="111"/>
    </row>
    <row r="335" spans="1:15" x14ac:dyDescent="0.2">
      <c r="A335" s="83" t="s">
        <v>2142</v>
      </c>
      <c r="B335" s="62" t="s">
        <v>87</v>
      </c>
      <c r="C335" s="62" t="s">
        <v>1930</v>
      </c>
      <c r="D335" s="88" t="s">
        <v>2143</v>
      </c>
      <c r="E335" s="88" t="s">
        <v>2157</v>
      </c>
      <c r="F335" s="89">
        <f t="shared" si="21"/>
        <v>100000</v>
      </c>
      <c r="G335" s="89"/>
      <c r="H335" s="89"/>
      <c r="I335" s="111">
        <f t="shared" si="22"/>
        <v>100000</v>
      </c>
      <c r="J335" s="111"/>
      <c r="K335" s="111"/>
      <c r="L335" s="111">
        <f t="shared" si="23"/>
        <v>99973</v>
      </c>
      <c r="M335" s="111"/>
      <c r="N335" s="111"/>
    </row>
    <row r="336" spans="1:15" ht="25.5" x14ac:dyDescent="0.2">
      <c r="A336" s="83" t="s">
        <v>2031</v>
      </c>
      <c r="B336" s="62" t="s">
        <v>87</v>
      </c>
      <c r="C336" s="62" t="s">
        <v>1930</v>
      </c>
      <c r="D336" s="88" t="s">
        <v>2143</v>
      </c>
      <c r="E336" s="88" t="s">
        <v>931</v>
      </c>
      <c r="F336" s="89">
        <v>100000</v>
      </c>
      <c r="G336" s="89"/>
      <c r="H336" s="89"/>
      <c r="I336" s="111">
        <v>100000</v>
      </c>
      <c r="J336" s="111"/>
      <c r="K336" s="111"/>
      <c r="L336" s="111">
        <v>99973</v>
      </c>
      <c r="M336" s="111"/>
      <c r="N336" s="111"/>
    </row>
    <row r="337" spans="1:14" ht="28.5" x14ac:dyDescent="0.2">
      <c r="A337" s="54" t="s">
        <v>2183</v>
      </c>
      <c r="B337" s="71" t="s">
        <v>344</v>
      </c>
      <c r="C337" s="71"/>
      <c r="D337" s="55" t="s">
        <v>2189</v>
      </c>
      <c r="E337" s="55" t="s">
        <v>2157</v>
      </c>
      <c r="F337" s="90">
        <f>F338</f>
        <v>6107.79</v>
      </c>
      <c r="G337" s="89"/>
      <c r="H337" s="89"/>
      <c r="I337" s="120">
        <f>I338</f>
        <v>6107.79</v>
      </c>
      <c r="J337" s="111"/>
      <c r="K337" s="111"/>
      <c r="L337" s="120">
        <f>L338</f>
        <v>6001.4</v>
      </c>
      <c r="M337" s="111"/>
      <c r="N337" s="111"/>
    </row>
    <row r="338" spans="1:14" ht="28.5" x14ac:dyDescent="0.2">
      <c r="A338" s="80" t="s">
        <v>2184</v>
      </c>
      <c r="B338" s="91" t="s">
        <v>344</v>
      </c>
      <c r="C338" s="91" t="s">
        <v>900</v>
      </c>
      <c r="D338" s="81" t="s">
        <v>2189</v>
      </c>
      <c r="E338" s="81" t="s">
        <v>2157</v>
      </c>
      <c r="F338" s="92">
        <f>F339</f>
        <v>6107.79</v>
      </c>
      <c r="G338" s="93"/>
      <c r="H338" s="89"/>
      <c r="I338" s="121">
        <f>I339</f>
        <v>6107.79</v>
      </c>
      <c r="J338" s="114"/>
      <c r="K338" s="111"/>
      <c r="L338" s="121">
        <f>L339</f>
        <v>6001.4</v>
      </c>
      <c r="M338" s="114"/>
      <c r="N338" s="111"/>
    </row>
    <row r="339" spans="1:14" ht="27" x14ac:dyDescent="0.2">
      <c r="A339" s="94" t="s">
        <v>2193</v>
      </c>
      <c r="B339" s="76" t="s">
        <v>344</v>
      </c>
      <c r="C339" s="76" t="s">
        <v>900</v>
      </c>
      <c r="D339" s="76" t="s">
        <v>2040</v>
      </c>
      <c r="E339" s="95" t="s">
        <v>2157</v>
      </c>
      <c r="F339" s="96">
        <f>F340</f>
        <v>6107.79</v>
      </c>
      <c r="G339" s="93"/>
      <c r="H339" s="89"/>
      <c r="I339" s="107">
        <f>I340</f>
        <v>6107.79</v>
      </c>
      <c r="J339" s="114"/>
      <c r="K339" s="111"/>
      <c r="L339" s="107">
        <f>L340</f>
        <v>6001.4</v>
      </c>
      <c r="M339" s="114"/>
      <c r="N339" s="111"/>
    </row>
    <row r="340" spans="1:14" ht="38.25" x14ac:dyDescent="0.2">
      <c r="A340" s="97" t="s">
        <v>2278</v>
      </c>
      <c r="B340" s="76" t="s">
        <v>344</v>
      </c>
      <c r="C340" s="76" t="s">
        <v>900</v>
      </c>
      <c r="D340" s="76" t="s">
        <v>2279</v>
      </c>
      <c r="E340" s="76" t="s">
        <v>2157</v>
      </c>
      <c r="F340" s="96">
        <f>F341</f>
        <v>6107.79</v>
      </c>
      <c r="G340" s="93"/>
      <c r="H340" s="89"/>
      <c r="I340" s="107">
        <f>I341</f>
        <v>6107.79</v>
      </c>
      <c r="J340" s="114"/>
      <c r="K340" s="111"/>
      <c r="L340" s="107">
        <f>L341</f>
        <v>6001.4</v>
      </c>
      <c r="M340" s="114"/>
      <c r="N340" s="111"/>
    </row>
    <row r="341" spans="1:14" s="17" customFormat="1" x14ac:dyDescent="0.2">
      <c r="A341" s="97" t="s">
        <v>2280</v>
      </c>
      <c r="B341" s="76" t="s">
        <v>344</v>
      </c>
      <c r="C341" s="76" t="s">
        <v>900</v>
      </c>
      <c r="D341" s="76" t="s">
        <v>2281</v>
      </c>
      <c r="E341" s="95" t="s">
        <v>2157</v>
      </c>
      <c r="F341" s="96">
        <f>F342</f>
        <v>6107.79</v>
      </c>
      <c r="G341" s="96"/>
      <c r="H341" s="96"/>
      <c r="I341" s="107">
        <f>I342</f>
        <v>6107.79</v>
      </c>
      <c r="J341" s="107"/>
      <c r="K341" s="107"/>
      <c r="L341" s="107">
        <f>L342</f>
        <v>6001.4</v>
      </c>
      <c r="M341" s="107"/>
      <c r="N341" s="107"/>
    </row>
    <row r="342" spans="1:14" x14ac:dyDescent="0.2">
      <c r="A342" s="97" t="s">
        <v>2183</v>
      </c>
      <c r="B342" s="76" t="s">
        <v>344</v>
      </c>
      <c r="C342" s="76" t="s">
        <v>900</v>
      </c>
      <c r="D342" s="76" t="s">
        <v>2281</v>
      </c>
      <c r="E342" s="95">
        <v>700</v>
      </c>
      <c r="F342" s="96">
        <f>6000+107.79</f>
        <v>6107.79</v>
      </c>
      <c r="G342" s="96"/>
      <c r="H342" s="96"/>
      <c r="I342" s="107">
        <f>6000+107.79</f>
        <v>6107.79</v>
      </c>
      <c r="J342" s="107"/>
      <c r="K342" s="107"/>
      <c r="L342" s="107">
        <v>6001.4</v>
      </c>
      <c r="M342" s="107"/>
      <c r="N342" s="107"/>
    </row>
    <row r="343" spans="1:14" ht="14.25" x14ac:dyDescent="0.2">
      <c r="A343" s="123" t="s">
        <v>2144</v>
      </c>
      <c r="B343" s="124"/>
      <c r="C343" s="124"/>
      <c r="D343" s="124"/>
      <c r="E343" s="124"/>
      <c r="F343" s="98">
        <f t="shared" ref="F343:N343" si="24">F8+F68+F74+F115+F270+F282+F289+F315+F330+F337</f>
        <v>301756161.15000004</v>
      </c>
      <c r="G343" s="98">
        <f t="shared" si="24"/>
        <v>57781238.349999994</v>
      </c>
      <c r="H343" s="98">
        <f t="shared" si="24"/>
        <v>35000200</v>
      </c>
      <c r="I343" s="122">
        <f t="shared" si="24"/>
        <v>299051246.68000001</v>
      </c>
      <c r="J343" s="122">
        <f t="shared" si="24"/>
        <v>55076323.879999995</v>
      </c>
      <c r="K343" s="122">
        <f t="shared" si="24"/>
        <v>35000200</v>
      </c>
      <c r="L343" s="122">
        <f t="shared" si="24"/>
        <v>288793677.27999997</v>
      </c>
      <c r="M343" s="122">
        <f t="shared" si="24"/>
        <v>53072299.200000003</v>
      </c>
      <c r="N343" s="122">
        <f t="shared" si="24"/>
        <v>34965604.990000002</v>
      </c>
    </row>
    <row r="344" spans="1:14" x14ac:dyDescent="0.2">
      <c r="F344" s="42"/>
      <c r="G344" s="42"/>
      <c r="H344" s="42"/>
      <c r="I344" s="42"/>
      <c r="J344" s="42"/>
      <c r="K344" s="42"/>
      <c r="L344" s="42"/>
    </row>
    <row r="345" spans="1:14" x14ac:dyDescent="0.2">
      <c r="F345" s="42"/>
      <c r="G345" s="42"/>
      <c r="H345" s="42"/>
      <c r="I345" s="42"/>
      <c r="J345" s="42"/>
      <c r="K345" s="42"/>
      <c r="L345" s="42"/>
    </row>
    <row r="346" spans="1:14" x14ac:dyDescent="0.2">
      <c r="F346" s="42"/>
      <c r="G346" s="42"/>
      <c r="H346" s="42"/>
      <c r="I346" s="42"/>
      <c r="J346" s="42"/>
      <c r="K346" s="42"/>
      <c r="L346" s="42"/>
    </row>
    <row r="347" spans="1:14" x14ac:dyDescent="0.2">
      <c r="F347" s="42"/>
      <c r="G347" s="42"/>
      <c r="H347" s="42"/>
      <c r="I347" s="42"/>
      <c r="J347" s="42"/>
      <c r="K347" s="42"/>
      <c r="L347" s="42"/>
    </row>
    <row r="348" spans="1:14" x14ac:dyDescent="0.2">
      <c r="F348" s="42"/>
      <c r="G348" s="42"/>
      <c r="H348" s="42"/>
      <c r="I348" s="42"/>
      <c r="J348" s="42"/>
      <c r="K348" s="42"/>
      <c r="L348" s="42"/>
    </row>
    <row r="349" spans="1:14" x14ac:dyDescent="0.2">
      <c r="F349" s="42"/>
      <c r="G349" s="42"/>
      <c r="H349" s="42"/>
      <c r="I349" s="42"/>
      <c r="J349" s="42"/>
      <c r="K349" s="42"/>
      <c r="L349" s="42"/>
    </row>
    <row r="350" spans="1:14" x14ac:dyDescent="0.2">
      <c r="F350" s="42"/>
      <c r="G350" s="42"/>
      <c r="H350" s="42"/>
      <c r="I350" s="42"/>
      <c r="J350" s="42"/>
      <c r="K350" s="42"/>
      <c r="L350" s="42"/>
    </row>
    <row r="351" spans="1:14" s="17" customFormat="1" x14ac:dyDescent="0.2">
      <c r="A351" s="15"/>
      <c r="B351" s="27"/>
      <c r="C351" s="27"/>
      <c r="D351" s="27"/>
      <c r="E351" s="27"/>
      <c r="F351" s="42"/>
      <c r="G351" s="42"/>
      <c r="H351" s="42"/>
      <c r="I351" s="42"/>
      <c r="J351" s="42"/>
      <c r="K351" s="42"/>
      <c r="L351" s="42"/>
      <c r="M351" s="9"/>
      <c r="N351" s="16"/>
    </row>
    <row r="352" spans="1:14" x14ac:dyDescent="0.2">
      <c r="F352" s="42"/>
      <c r="G352" s="42"/>
      <c r="H352" s="42"/>
      <c r="I352" s="42"/>
      <c r="J352" s="42"/>
      <c r="K352" s="42"/>
      <c r="L352" s="42"/>
    </row>
    <row r="353" spans="6:13" x14ac:dyDescent="0.2">
      <c r="F353" s="42"/>
      <c r="G353" s="42"/>
      <c r="H353" s="42"/>
      <c r="I353" s="42"/>
      <c r="J353" s="42"/>
      <c r="K353" s="42"/>
      <c r="L353" s="42"/>
      <c r="M353" s="17"/>
    </row>
    <row r="354" spans="6:13" x14ac:dyDescent="0.2">
      <c r="F354" s="42"/>
      <c r="G354" s="42"/>
      <c r="H354" s="42"/>
      <c r="I354" s="42"/>
      <c r="J354" s="42"/>
      <c r="K354" s="42"/>
      <c r="L354" s="42"/>
    </row>
    <row r="355" spans="6:13" x14ac:dyDescent="0.2">
      <c r="F355" s="42"/>
      <c r="G355" s="42"/>
      <c r="H355" s="42"/>
      <c r="I355" s="42"/>
      <c r="J355" s="42"/>
      <c r="K355" s="42"/>
      <c r="L355" s="42"/>
    </row>
    <row r="356" spans="6:13" x14ac:dyDescent="0.2">
      <c r="F356" s="42"/>
      <c r="G356" s="42"/>
      <c r="H356" s="42"/>
      <c r="I356" s="42"/>
      <c r="J356" s="42"/>
      <c r="K356" s="42"/>
      <c r="L356" s="42"/>
    </row>
    <row r="357" spans="6:13" x14ac:dyDescent="0.2">
      <c r="F357" s="42"/>
      <c r="G357" s="42"/>
      <c r="H357" s="42"/>
      <c r="I357" s="42"/>
      <c r="J357" s="42"/>
      <c r="K357" s="42"/>
      <c r="L357" s="42"/>
    </row>
    <row r="358" spans="6:13" x14ac:dyDescent="0.2">
      <c r="F358" s="42"/>
      <c r="G358" s="42"/>
      <c r="H358" s="42"/>
      <c r="I358" s="42"/>
      <c r="J358" s="42"/>
      <c r="K358" s="42"/>
      <c r="L358" s="42"/>
    </row>
    <row r="359" spans="6:13" x14ac:dyDescent="0.2">
      <c r="F359" s="42"/>
      <c r="G359" s="42"/>
      <c r="H359" s="42"/>
      <c r="I359" s="42"/>
      <c r="J359" s="42"/>
      <c r="K359" s="42"/>
      <c r="L359" s="42"/>
    </row>
    <row r="360" spans="6:13" x14ac:dyDescent="0.2">
      <c r="F360" s="42"/>
      <c r="G360" s="42"/>
      <c r="H360" s="42"/>
      <c r="I360" s="42"/>
      <c r="J360" s="42"/>
      <c r="K360" s="42"/>
      <c r="L360" s="42"/>
    </row>
    <row r="361" spans="6:13" x14ac:dyDescent="0.2">
      <c r="F361" s="42"/>
      <c r="G361" s="42"/>
      <c r="H361" s="42"/>
      <c r="I361" s="42"/>
      <c r="J361" s="42"/>
      <c r="K361" s="42"/>
      <c r="L361" s="42"/>
    </row>
    <row r="362" spans="6:13" x14ac:dyDescent="0.2">
      <c r="F362" s="42"/>
      <c r="G362" s="42"/>
      <c r="H362" s="42"/>
      <c r="I362" s="42"/>
      <c r="J362" s="42"/>
      <c r="K362" s="42"/>
      <c r="L362" s="42"/>
    </row>
    <row r="363" spans="6:13" x14ac:dyDescent="0.2">
      <c r="F363" s="42"/>
      <c r="G363" s="42"/>
      <c r="H363" s="42"/>
      <c r="I363" s="42"/>
      <c r="J363" s="42"/>
      <c r="K363" s="42"/>
      <c r="L363" s="42"/>
    </row>
    <row r="364" spans="6:13" x14ac:dyDescent="0.2">
      <c r="F364" s="42"/>
      <c r="G364" s="42"/>
      <c r="H364" s="42"/>
      <c r="I364" s="42"/>
      <c r="J364" s="42"/>
      <c r="K364" s="42"/>
      <c r="L364" s="42"/>
    </row>
    <row r="365" spans="6:13" x14ac:dyDescent="0.2">
      <c r="F365" s="42"/>
      <c r="G365" s="42"/>
      <c r="H365" s="42"/>
      <c r="I365" s="42"/>
      <c r="J365" s="42"/>
      <c r="K365" s="42"/>
      <c r="L365" s="42"/>
    </row>
    <row r="366" spans="6:13" x14ac:dyDescent="0.2">
      <c r="F366" s="42"/>
      <c r="G366" s="42"/>
      <c r="H366" s="42"/>
      <c r="I366" s="42"/>
      <c r="J366" s="42"/>
      <c r="K366" s="42"/>
      <c r="L366" s="42"/>
    </row>
    <row r="367" spans="6:13" x14ac:dyDescent="0.2">
      <c r="F367" s="42"/>
      <c r="G367" s="42"/>
      <c r="H367" s="42"/>
      <c r="I367" s="42"/>
      <c r="J367" s="42"/>
      <c r="K367" s="42"/>
      <c r="L367" s="42"/>
    </row>
    <row r="368" spans="6:13" x14ac:dyDescent="0.2">
      <c r="F368" s="42"/>
      <c r="G368" s="42"/>
      <c r="H368" s="42"/>
      <c r="I368" s="42"/>
      <c r="J368" s="42"/>
      <c r="K368" s="42"/>
      <c r="L368" s="42"/>
    </row>
    <row r="369" spans="1:14" x14ac:dyDescent="0.2">
      <c r="F369" s="42"/>
      <c r="G369" s="42"/>
      <c r="H369" s="42"/>
      <c r="I369" s="42"/>
      <c r="J369" s="42"/>
      <c r="K369" s="42"/>
      <c r="L369" s="42"/>
    </row>
    <row r="370" spans="1:14" x14ac:dyDescent="0.2">
      <c r="F370" s="42"/>
      <c r="G370" s="42"/>
      <c r="H370" s="42"/>
      <c r="I370" s="42"/>
      <c r="J370" s="42"/>
      <c r="K370" s="42"/>
      <c r="L370" s="42"/>
    </row>
    <row r="371" spans="1:14" x14ac:dyDescent="0.2">
      <c r="F371" s="42"/>
      <c r="G371" s="42"/>
      <c r="H371" s="42"/>
      <c r="I371" s="42"/>
      <c r="J371" s="42"/>
      <c r="K371" s="42"/>
      <c r="L371" s="42"/>
    </row>
    <row r="372" spans="1:14" x14ac:dyDescent="0.2">
      <c r="F372" s="42"/>
      <c r="G372" s="42"/>
      <c r="H372" s="42"/>
      <c r="I372" s="42"/>
      <c r="J372" s="42"/>
      <c r="K372" s="42"/>
      <c r="L372" s="42"/>
    </row>
    <row r="373" spans="1:14" x14ac:dyDescent="0.2">
      <c r="F373" s="42"/>
      <c r="G373" s="42"/>
      <c r="H373" s="42"/>
      <c r="I373" s="42"/>
      <c r="J373" s="42"/>
      <c r="K373" s="42"/>
      <c r="L373" s="42"/>
    </row>
    <row r="374" spans="1:14" x14ac:dyDescent="0.2">
      <c r="F374" s="42"/>
      <c r="G374" s="42"/>
      <c r="H374" s="42"/>
      <c r="I374" s="42"/>
      <c r="J374" s="42"/>
      <c r="K374" s="42"/>
      <c r="L374" s="42"/>
    </row>
    <row r="375" spans="1:14" x14ac:dyDescent="0.2">
      <c r="F375" s="42"/>
      <c r="G375" s="42"/>
      <c r="H375" s="42"/>
      <c r="I375" s="42"/>
      <c r="J375" s="42"/>
      <c r="K375" s="42"/>
      <c r="L375" s="42"/>
    </row>
    <row r="376" spans="1:14" x14ac:dyDescent="0.2">
      <c r="F376" s="42"/>
      <c r="G376" s="42"/>
      <c r="H376" s="42"/>
      <c r="I376" s="42"/>
      <c r="J376" s="42"/>
      <c r="K376" s="42"/>
      <c r="L376" s="42"/>
    </row>
    <row r="377" spans="1:14" x14ac:dyDescent="0.2">
      <c r="F377" s="42"/>
      <c r="G377" s="42"/>
      <c r="H377" s="42"/>
      <c r="I377" s="42"/>
      <c r="J377" s="42"/>
      <c r="K377" s="42"/>
      <c r="L377" s="42"/>
    </row>
    <row r="378" spans="1:14" s="19" customFormat="1" x14ac:dyDescent="0.2">
      <c r="A378" s="15"/>
      <c r="B378" s="27"/>
      <c r="C378" s="27"/>
      <c r="D378" s="27"/>
      <c r="E378" s="27"/>
      <c r="F378" s="42"/>
      <c r="G378" s="42"/>
      <c r="H378" s="42"/>
      <c r="I378" s="42"/>
      <c r="J378" s="42"/>
      <c r="K378" s="42"/>
      <c r="L378" s="42"/>
      <c r="M378" s="9"/>
      <c r="N378" s="18"/>
    </row>
    <row r="379" spans="1:14" s="17" customFormat="1" x14ac:dyDescent="0.2">
      <c r="A379" s="15"/>
      <c r="B379" s="27"/>
      <c r="C379" s="27"/>
      <c r="D379" s="27"/>
      <c r="E379" s="27"/>
      <c r="F379" s="42"/>
      <c r="G379" s="42"/>
      <c r="H379" s="42"/>
      <c r="I379" s="42"/>
      <c r="J379" s="42"/>
      <c r="K379" s="42"/>
      <c r="L379" s="42"/>
      <c r="M379" s="9"/>
      <c r="N379" s="16"/>
    </row>
    <row r="380" spans="1:14" x14ac:dyDescent="0.2">
      <c r="F380" s="42"/>
      <c r="G380" s="42"/>
      <c r="H380" s="42"/>
      <c r="I380" s="42"/>
      <c r="J380" s="42"/>
      <c r="K380" s="42"/>
      <c r="L380" s="42"/>
      <c r="M380" s="19"/>
    </row>
    <row r="381" spans="1:14" x14ac:dyDescent="0.2">
      <c r="F381" s="42"/>
      <c r="G381" s="42"/>
      <c r="H381" s="42"/>
      <c r="I381" s="42"/>
      <c r="J381" s="42"/>
      <c r="K381" s="42"/>
      <c r="L381" s="42"/>
      <c r="M381" s="17"/>
    </row>
    <row r="382" spans="1:14" x14ac:dyDescent="0.2">
      <c r="F382" s="42"/>
      <c r="G382" s="42"/>
      <c r="H382" s="42"/>
      <c r="I382" s="42"/>
      <c r="J382" s="42"/>
      <c r="K382" s="42"/>
      <c r="L382" s="42"/>
    </row>
    <row r="383" spans="1:14" x14ac:dyDescent="0.2">
      <c r="F383" s="42"/>
      <c r="G383" s="42"/>
      <c r="H383" s="42"/>
      <c r="I383" s="42"/>
      <c r="J383" s="42"/>
      <c r="K383" s="42"/>
      <c r="L383" s="42"/>
    </row>
    <row r="384" spans="1:14" x14ac:dyDescent="0.2">
      <c r="F384" s="42"/>
      <c r="G384" s="42"/>
      <c r="H384" s="42"/>
      <c r="I384" s="42"/>
      <c r="J384" s="42"/>
      <c r="K384" s="42"/>
      <c r="L384" s="42"/>
    </row>
    <row r="385" spans="1:14" x14ac:dyDescent="0.2">
      <c r="F385" s="42"/>
      <c r="G385" s="42"/>
      <c r="H385" s="42"/>
      <c r="I385" s="42"/>
      <c r="J385" s="42"/>
      <c r="K385" s="42"/>
      <c r="L385" s="42"/>
    </row>
    <row r="386" spans="1:14" x14ac:dyDescent="0.2">
      <c r="F386" s="42"/>
      <c r="G386" s="42"/>
      <c r="H386" s="42"/>
      <c r="I386" s="42"/>
      <c r="J386" s="42"/>
      <c r="K386" s="42"/>
      <c r="L386" s="42"/>
    </row>
    <row r="387" spans="1:14" x14ac:dyDescent="0.2">
      <c r="F387" s="42"/>
      <c r="G387" s="42"/>
      <c r="H387" s="42"/>
      <c r="I387" s="42"/>
      <c r="J387" s="42"/>
      <c r="K387" s="42"/>
      <c r="L387" s="42"/>
    </row>
    <row r="388" spans="1:14" x14ac:dyDescent="0.2">
      <c r="F388" s="42"/>
      <c r="G388" s="42"/>
      <c r="H388" s="42"/>
      <c r="I388" s="42"/>
      <c r="J388" s="42"/>
      <c r="K388" s="42"/>
      <c r="L388" s="42"/>
    </row>
    <row r="389" spans="1:14" x14ac:dyDescent="0.2">
      <c r="F389" s="42"/>
      <c r="G389" s="42"/>
      <c r="H389" s="42"/>
      <c r="I389" s="42"/>
      <c r="J389" s="42"/>
      <c r="K389" s="42"/>
      <c r="L389" s="42"/>
    </row>
    <row r="390" spans="1:14" x14ac:dyDescent="0.2">
      <c r="F390" s="42"/>
      <c r="G390" s="42"/>
      <c r="H390" s="42"/>
      <c r="I390" s="42"/>
      <c r="J390" s="42"/>
      <c r="K390" s="42"/>
      <c r="L390" s="42"/>
    </row>
    <row r="391" spans="1:14" x14ac:dyDescent="0.2">
      <c r="F391" s="42"/>
      <c r="G391" s="42"/>
      <c r="H391" s="42"/>
      <c r="I391" s="42"/>
      <c r="J391" s="42"/>
      <c r="K391" s="42"/>
      <c r="L391" s="42"/>
    </row>
    <row r="392" spans="1:14" x14ac:dyDescent="0.2">
      <c r="F392" s="42"/>
      <c r="G392" s="42"/>
      <c r="H392" s="42"/>
      <c r="I392" s="42"/>
      <c r="J392" s="42"/>
      <c r="K392" s="42"/>
      <c r="L392" s="42"/>
    </row>
    <row r="393" spans="1:14" s="17" customFormat="1" x14ac:dyDescent="0.2">
      <c r="A393" s="15"/>
      <c r="B393" s="27"/>
      <c r="C393" s="27"/>
      <c r="D393" s="27"/>
      <c r="E393" s="27"/>
      <c r="F393" s="42"/>
      <c r="G393" s="42"/>
      <c r="H393" s="42"/>
      <c r="I393" s="42"/>
      <c r="J393" s="42"/>
      <c r="K393" s="42"/>
      <c r="L393" s="42"/>
      <c r="M393" s="9"/>
      <c r="N393" s="16"/>
    </row>
    <row r="394" spans="1:14" x14ac:dyDescent="0.2">
      <c r="A394" s="20"/>
      <c r="B394" s="41"/>
      <c r="C394" s="41"/>
      <c r="D394" s="41"/>
      <c r="E394" s="41"/>
      <c r="F394" s="43"/>
      <c r="G394" s="42"/>
      <c r="H394" s="42"/>
      <c r="I394" s="43"/>
      <c r="J394" s="42"/>
      <c r="K394" s="42"/>
      <c r="L394" s="43"/>
    </row>
    <row r="395" spans="1:14" x14ac:dyDescent="0.2">
      <c r="F395" s="42"/>
      <c r="G395" s="42"/>
      <c r="H395" s="42"/>
      <c r="I395" s="42"/>
      <c r="J395" s="42"/>
      <c r="K395" s="42"/>
      <c r="L395" s="42"/>
      <c r="M395" s="17"/>
    </row>
    <row r="396" spans="1:14" x14ac:dyDescent="0.2">
      <c r="F396" s="42"/>
      <c r="G396" s="43"/>
      <c r="H396" s="43"/>
      <c r="I396" s="42"/>
      <c r="J396" s="43"/>
      <c r="K396" s="43"/>
      <c r="L396" s="42"/>
    </row>
    <row r="397" spans="1:14" x14ac:dyDescent="0.2">
      <c r="F397" s="42"/>
      <c r="G397" s="42"/>
      <c r="H397" s="42"/>
      <c r="I397" s="42"/>
      <c r="J397" s="42"/>
      <c r="K397" s="42"/>
      <c r="L397" s="42"/>
    </row>
    <row r="398" spans="1:14" x14ac:dyDescent="0.2">
      <c r="F398" s="42"/>
      <c r="G398" s="42"/>
      <c r="H398" s="42"/>
      <c r="I398" s="42"/>
      <c r="J398" s="42"/>
      <c r="K398" s="42"/>
      <c r="L398" s="42"/>
    </row>
    <row r="399" spans="1:14" x14ac:dyDescent="0.2">
      <c r="F399" s="42"/>
      <c r="G399" s="42"/>
      <c r="H399" s="42"/>
      <c r="I399" s="42"/>
      <c r="J399" s="42"/>
      <c r="K399" s="42"/>
      <c r="L399" s="42"/>
    </row>
    <row r="400" spans="1:14" x14ac:dyDescent="0.2">
      <c r="F400" s="42"/>
      <c r="G400" s="42"/>
      <c r="H400" s="42"/>
      <c r="I400" s="42"/>
      <c r="J400" s="42"/>
      <c r="K400" s="42"/>
      <c r="L400" s="42"/>
    </row>
    <row r="401" spans="6:12" x14ac:dyDescent="0.2">
      <c r="F401" s="42"/>
      <c r="G401" s="42"/>
      <c r="H401" s="42"/>
      <c r="I401" s="42"/>
      <c r="J401" s="42"/>
      <c r="K401" s="42"/>
      <c r="L401" s="42"/>
    </row>
    <row r="402" spans="6:12" x14ac:dyDescent="0.2">
      <c r="F402" s="42"/>
      <c r="G402" s="42"/>
      <c r="H402" s="42"/>
      <c r="I402" s="42"/>
      <c r="J402" s="42"/>
      <c r="K402" s="42"/>
      <c r="L402" s="42"/>
    </row>
    <row r="403" spans="6:12" x14ac:dyDescent="0.2">
      <c r="F403" s="42"/>
      <c r="G403" s="42"/>
      <c r="H403" s="42"/>
      <c r="I403" s="42"/>
      <c r="J403" s="42"/>
      <c r="K403" s="42"/>
      <c r="L403" s="42"/>
    </row>
    <row r="404" spans="6:12" x14ac:dyDescent="0.2">
      <c r="F404" s="42"/>
      <c r="G404" s="42"/>
      <c r="H404" s="42"/>
      <c r="I404" s="42"/>
      <c r="J404" s="42"/>
      <c r="K404" s="42"/>
      <c r="L404" s="42"/>
    </row>
    <row r="405" spans="6:12" x14ac:dyDescent="0.2">
      <c r="F405" s="42"/>
      <c r="G405" s="42"/>
      <c r="H405" s="42"/>
      <c r="I405" s="42"/>
      <c r="J405" s="42"/>
      <c r="K405" s="42"/>
      <c r="L405" s="42"/>
    </row>
    <row r="406" spans="6:12" x14ac:dyDescent="0.2">
      <c r="F406" s="42"/>
      <c r="G406" s="42"/>
      <c r="H406" s="42"/>
      <c r="I406" s="42"/>
      <c r="J406" s="42"/>
      <c r="K406" s="42"/>
      <c r="L406" s="42"/>
    </row>
    <row r="407" spans="6:12" x14ac:dyDescent="0.2">
      <c r="F407" s="42"/>
      <c r="G407" s="42"/>
      <c r="H407" s="42"/>
      <c r="I407" s="42"/>
      <c r="J407" s="42"/>
      <c r="K407" s="42"/>
      <c r="L407" s="42"/>
    </row>
    <row r="408" spans="6:12" x14ac:dyDescent="0.2">
      <c r="F408" s="42"/>
      <c r="G408" s="42"/>
      <c r="H408" s="42"/>
      <c r="I408" s="42"/>
      <c r="J408" s="42"/>
      <c r="K408" s="42"/>
      <c r="L408" s="42"/>
    </row>
    <row r="409" spans="6:12" x14ac:dyDescent="0.2">
      <c r="F409" s="42"/>
      <c r="G409" s="42"/>
      <c r="H409" s="42"/>
      <c r="I409" s="42"/>
      <c r="J409" s="42"/>
      <c r="K409" s="42"/>
      <c r="L409" s="42"/>
    </row>
    <row r="410" spans="6:12" x14ac:dyDescent="0.2">
      <c r="F410" s="42"/>
      <c r="G410" s="42"/>
      <c r="H410" s="42"/>
      <c r="I410" s="42"/>
      <c r="J410" s="42"/>
      <c r="K410" s="42"/>
      <c r="L410" s="42"/>
    </row>
    <row r="411" spans="6:12" x14ac:dyDescent="0.2">
      <c r="F411" s="42"/>
      <c r="G411" s="42"/>
      <c r="H411" s="42"/>
      <c r="I411" s="42"/>
      <c r="J411" s="42"/>
      <c r="K411" s="42"/>
      <c r="L411" s="42"/>
    </row>
    <row r="412" spans="6:12" x14ac:dyDescent="0.2">
      <c r="F412" s="42"/>
      <c r="G412" s="42"/>
      <c r="H412" s="42"/>
      <c r="I412" s="42"/>
      <c r="J412" s="42"/>
      <c r="K412" s="42"/>
      <c r="L412" s="42"/>
    </row>
    <row r="413" spans="6:12" x14ac:dyDescent="0.2">
      <c r="F413" s="42"/>
      <c r="G413" s="42"/>
      <c r="H413" s="42"/>
      <c r="I413" s="42"/>
      <c r="J413" s="42"/>
      <c r="K413" s="42"/>
      <c r="L413" s="42"/>
    </row>
    <row r="414" spans="6:12" x14ac:dyDescent="0.2">
      <c r="F414" s="42"/>
      <c r="G414" s="42"/>
      <c r="H414" s="42"/>
      <c r="I414" s="42"/>
      <c r="J414" s="42"/>
      <c r="K414" s="42"/>
      <c r="L414" s="42"/>
    </row>
    <row r="415" spans="6:12" x14ac:dyDescent="0.2">
      <c r="F415" s="42"/>
      <c r="G415" s="42"/>
      <c r="H415" s="42"/>
      <c r="I415" s="42"/>
      <c r="J415" s="42"/>
      <c r="K415" s="42"/>
      <c r="L415" s="42"/>
    </row>
    <row r="416" spans="6:12" x14ac:dyDescent="0.2">
      <c r="F416" s="42"/>
      <c r="G416" s="42"/>
      <c r="H416" s="42"/>
      <c r="I416" s="42"/>
      <c r="J416" s="42"/>
      <c r="K416" s="42"/>
      <c r="L416" s="42"/>
    </row>
    <row r="417" spans="1:14" x14ac:dyDescent="0.2">
      <c r="F417" s="42"/>
      <c r="G417" s="42"/>
      <c r="H417" s="42"/>
      <c r="I417" s="42"/>
      <c r="J417" s="42"/>
      <c r="K417" s="42"/>
      <c r="L417" s="42"/>
    </row>
    <row r="418" spans="1:14" x14ac:dyDescent="0.2">
      <c r="F418" s="42"/>
      <c r="G418" s="42"/>
      <c r="H418" s="42"/>
      <c r="I418" s="42"/>
      <c r="J418" s="42"/>
      <c r="K418" s="42"/>
      <c r="L418" s="42"/>
    </row>
    <row r="419" spans="1:14" x14ac:dyDescent="0.2">
      <c r="F419" s="42"/>
      <c r="G419" s="42"/>
      <c r="H419" s="42"/>
      <c r="I419" s="42"/>
      <c r="J419" s="42"/>
      <c r="K419" s="42"/>
      <c r="L419" s="42"/>
    </row>
    <row r="420" spans="1:14" x14ac:dyDescent="0.2">
      <c r="F420" s="42"/>
      <c r="G420" s="42"/>
      <c r="H420" s="42"/>
      <c r="I420" s="42"/>
      <c r="J420" s="42"/>
      <c r="K420" s="42"/>
      <c r="L420" s="42"/>
    </row>
    <row r="421" spans="1:14" s="17" customFormat="1" x14ac:dyDescent="0.2">
      <c r="A421" s="15"/>
      <c r="B421" s="27"/>
      <c r="C421" s="27"/>
      <c r="D421" s="27"/>
      <c r="E421" s="27"/>
      <c r="F421" s="42"/>
      <c r="G421" s="42"/>
      <c r="H421" s="42"/>
      <c r="I421" s="42"/>
      <c r="J421" s="42"/>
      <c r="K421" s="42"/>
      <c r="L421" s="42"/>
      <c r="M421" s="9"/>
      <c r="N421" s="16"/>
    </row>
    <row r="422" spans="1:14" x14ac:dyDescent="0.2">
      <c r="F422" s="42"/>
      <c r="G422" s="42"/>
      <c r="H422" s="42"/>
      <c r="I422" s="42"/>
      <c r="J422" s="42"/>
      <c r="K422" s="42"/>
      <c r="L422" s="42"/>
    </row>
    <row r="423" spans="1:14" x14ac:dyDescent="0.2">
      <c r="F423" s="42"/>
      <c r="G423" s="42"/>
      <c r="H423" s="42"/>
      <c r="I423" s="42"/>
      <c r="J423" s="42"/>
      <c r="K423" s="42"/>
      <c r="L423" s="42"/>
      <c r="M423" s="17"/>
    </row>
    <row r="424" spans="1:14" x14ac:dyDescent="0.2">
      <c r="F424" s="42"/>
      <c r="G424" s="42"/>
      <c r="H424" s="42"/>
      <c r="I424" s="42"/>
      <c r="J424" s="42"/>
      <c r="K424" s="42"/>
      <c r="L424" s="42"/>
    </row>
    <row r="425" spans="1:14" x14ac:dyDescent="0.2">
      <c r="F425" s="42"/>
      <c r="G425" s="42"/>
      <c r="H425" s="42"/>
      <c r="I425" s="42"/>
      <c r="J425" s="42"/>
      <c r="K425" s="42"/>
      <c r="L425" s="42"/>
    </row>
    <row r="426" spans="1:14" x14ac:dyDescent="0.2">
      <c r="F426" s="42"/>
      <c r="G426" s="42"/>
      <c r="H426" s="42"/>
      <c r="I426" s="42"/>
      <c r="J426" s="42"/>
      <c r="K426" s="42"/>
      <c r="L426" s="42"/>
    </row>
    <row r="427" spans="1:14" x14ac:dyDescent="0.2">
      <c r="F427" s="42"/>
      <c r="G427" s="42"/>
      <c r="H427" s="42"/>
      <c r="I427" s="42"/>
      <c r="J427" s="42"/>
      <c r="K427" s="42"/>
      <c r="L427" s="42"/>
    </row>
    <row r="428" spans="1:14" x14ac:dyDescent="0.2">
      <c r="F428" s="42"/>
      <c r="G428" s="42"/>
      <c r="H428" s="42"/>
      <c r="I428" s="42"/>
      <c r="J428" s="42"/>
      <c r="K428" s="42"/>
      <c r="L428" s="42"/>
    </row>
    <row r="429" spans="1:14" x14ac:dyDescent="0.2">
      <c r="F429" s="42"/>
      <c r="G429" s="42"/>
      <c r="H429" s="42"/>
      <c r="I429" s="42"/>
      <c r="J429" s="42"/>
      <c r="K429" s="42"/>
      <c r="L429" s="42"/>
    </row>
    <row r="430" spans="1:14" x14ac:dyDescent="0.2">
      <c r="F430" s="42"/>
      <c r="G430" s="42"/>
      <c r="H430" s="42"/>
      <c r="I430" s="42"/>
      <c r="J430" s="42"/>
      <c r="K430" s="42"/>
      <c r="L430" s="42"/>
    </row>
    <row r="431" spans="1:14" s="19" customFormat="1" x14ac:dyDescent="0.2">
      <c r="A431" s="15"/>
      <c r="B431" s="27"/>
      <c r="C431" s="27"/>
      <c r="D431" s="27"/>
      <c r="E431" s="27"/>
      <c r="F431" s="42"/>
      <c r="G431" s="42"/>
      <c r="H431" s="42"/>
      <c r="I431" s="42"/>
      <c r="J431" s="42"/>
      <c r="K431" s="42"/>
      <c r="L431" s="42"/>
      <c r="M431" s="9"/>
      <c r="N431" s="18"/>
    </row>
    <row r="432" spans="1:14" x14ac:dyDescent="0.2">
      <c r="F432" s="42"/>
      <c r="G432" s="42"/>
      <c r="H432" s="42"/>
      <c r="I432" s="42"/>
      <c r="J432" s="42"/>
      <c r="K432" s="42"/>
      <c r="L432" s="42"/>
    </row>
    <row r="433" spans="1:14" x14ac:dyDescent="0.2">
      <c r="F433" s="42"/>
      <c r="G433" s="42"/>
      <c r="H433" s="42"/>
      <c r="I433" s="42"/>
      <c r="J433" s="42"/>
      <c r="K433" s="42"/>
      <c r="L433" s="42"/>
      <c r="M433" s="19"/>
    </row>
    <row r="434" spans="1:14" x14ac:dyDescent="0.2">
      <c r="F434" s="42"/>
      <c r="G434" s="42"/>
      <c r="H434" s="42"/>
      <c r="I434" s="42"/>
      <c r="J434" s="42"/>
      <c r="K434" s="42"/>
      <c r="L434" s="42"/>
    </row>
    <row r="435" spans="1:14" x14ac:dyDescent="0.2">
      <c r="F435" s="42"/>
      <c r="G435" s="42"/>
      <c r="H435" s="42"/>
      <c r="I435" s="42"/>
      <c r="J435" s="42"/>
      <c r="K435" s="42"/>
      <c r="L435" s="42"/>
    </row>
    <row r="436" spans="1:14" x14ac:dyDescent="0.2">
      <c r="F436" s="42"/>
      <c r="G436" s="42"/>
      <c r="H436" s="42"/>
      <c r="I436" s="42"/>
      <c r="J436" s="42"/>
      <c r="K436" s="42"/>
      <c r="L436" s="42"/>
    </row>
    <row r="437" spans="1:14" x14ac:dyDescent="0.2">
      <c r="F437" s="42"/>
      <c r="G437" s="42"/>
      <c r="H437" s="42"/>
      <c r="I437" s="42"/>
      <c r="J437" s="42"/>
      <c r="K437" s="42"/>
      <c r="L437" s="42"/>
    </row>
    <row r="438" spans="1:14" x14ac:dyDescent="0.2">
      <c r="F438" s="42"/>
      <c r="G438" s="42"/>
      <c r="H438" s="42"/>
      <c r="I438" s="42"/>
      <c r="J438" s="42"/>
      <c r="K438" s="42"/>
      <c r="L438" s="42"/>
    </row>
    <row r="439" spans="1:14" x14ac:dyDescent="0.2">
      <c r="F439" s="42"/>
      <c r="G439" s="42"/>
      <c r="H439" s="42"/>
      <c r="I439" s="42"/>
      <c r="J439" s="42"/>
      <c r="K439" s="42"/>
      <c r="L439" s="42"/>
    </row>
    <row r="440" spans="1:14" x14ac:dyDescent="0.2">
      <c r="F440" s="42"/>
      <c r="G440" s="42"/>
      <c r="H440" s="42"/>
      <c r="I440" s="42"/>
      <c r="J440" s="42"/>
      <c r="K440" s="42"/>
      <c r="L440" s="42"/>
    </row>
    <row r="441" spans="1:14" x14ac:dyDescent="0.2">
      <c r="F441" s="42"/>
      <c r="G441" s="42"/>
      <c r="H441" s="42"/>
      <c r="I441" s="42"/>
      <c r="J441" s="42"/>
      <c r="K441" s="42"/>
      <c r="L441" s="42"/>
    </row>
    <row r="442" spans="1:14" x14ac:dyDescent="0.2">
      <c r="F442" s="42"/>
      <c r="G442" s="42"/>
      <c r="H442" s="42"/>
      <c r="I442" s="42"/>
      <c r="J442" s="42"/>
      <c r="K442" s="42"/>
      <c r="L442" s="42"/>
    </row>
    <row r="443" spans="1:14" x14ac:dyDescent="0.2">
      <c r="F443" s="42"/>
      <c r="G443" s="42"/>
      <c r="H443" s="42"/>
      <c r="I443" s="42"/>
      <c r="J443" s="42"/>
      <c r="K443" s="42"/>
      <c r="L443" s="42"/>
    </row>
    <row r="444" spans="1:14" x14ac:dyDescent="0.2">
      <c r="F444" s="42"/>
      <c r="G444" s="42"/>
      <c r="H444" s="42"/>
      <c r="I444" s="42"/>
      <c r="J444" s="42"/>
      <c r="K444" s="42"/>
      <c r="L444" s="42"/>
    </row>
    <row r="445" spans="1:14" x14ac:dyDescent="0.2">
      <c r="F445" s="42"/>
      <c r="G445" s="42"/>
      <c r="H445" s="42"/>
      <c r="I445" s="42"/>
      <c r="J445" s="42"/>
      <c r="K445" s="42"/>
      <c r="L445" s="42"/>
    </row>
    <row r="446" spans="1:14" s="19" customFormat="1" x14ac:dyDescent="0.2">
      <c r="A446" s="15"/>
      <c r="B446" s="27"/>
      <c r="C446" s="27"/>
      <c r="D446" s="27"/>
      <c r="E446" s="27"/>
      <c r="F446" s="42"/>
      <c r="G446" s="42"/>
      <c r="H446" s="42"/>
      <c r="I446" s="42"/>
      <c r="J446" s="42"/>
      <c r="K446" s="42"/>
      <c r="L446" s="42"/>
      <c r="M446" s="9"/>
      <c r="N446" s="18"/>
    </row>
    <row r="447" spans="1:14" x14ac:dyDescent="0.2">
      <c r="A447" s="20"/>
      <c r="B447" s="41"/>
      <c r="C447" s="41"/>
      <c r="D447" s="41"/>
      <c r="E447" s="41"/>
      <c r="F447" s="43"/>
      <c r="G447" s="42"/>
      <c r="H447" s="42"/>
      <c r="I447" s="43"/>
      <c r="J447" s="42"/>
      <c r="K447" s="42"/>
      <c r="L447" s="43"/>
    </row>
    <row r="448" spans="1:14" x14ac:dyDescent="0.2">
      <c r="F448" s="42"/>
      <c r="G448" s="42"/>
      <c r="H448" s="42"/>
      <c r="I448" s="42"/>
      <c r="J448" s="42"/>
      <c r="K448" s="42"/>
      <c r="L448" s="42"/>
      <c r="M448" s="19"/>
    </row>
    <row r="449" spans="1:14" x14ac:dyDescent="0.2">
      <c r="F449" s="42"/>
      <c r="G449" s="43"/>
      <c r="H449" s="43"/>
      <c r="I449" s="42"/>
      <c r="J449" s="43"/>
      <c r="K449" s="43"/>
      <c r="L449" s="42"/>
    </row>
    <row r="450" spans="1:14" x14ac:dyDescent="0.2">
      <c r="F450" s="42"/>
      <c r="G450" s="42"/>
      <c r="H450" s="42"/>
      <c r="I450" s="42"/>
      <c r="J450" s="42"/>
      <c r="K450" s="42"/>
      <c r="L450" s="42"/>
    </row>
    <row r="451" spans="1:14" x14ac:dyDescent="0.2">
      <c r="F451" s="42"/>
      <c r="G451" s="42"/>
      <c r="H451" s="42"/>
      <c r="I451" s="42"/>
      <c r="J451" s="42"/>
      <c r="K451" s="42"/>
      <c r="L451" s="42"/>
    </row>
    <row r="452" spans="1:14" s="19" customFormat="1" x14ac:dyDescent="0.2">
      <c r="A452" s="15"/>
      <c r="B452" s="27"/>
      <c r="C452" s="27"/>
      <c r="D452" s="27"/>
      <c r="E452" s="27"/>
      <c r="F452" s="42"/>
      <c r="G452" s="42"/>
      <c r="H452" s="42"/>
      <c r="I452" s="42"/>
      <c r="J452" s="42"/>
      <c r="K452" s="42"/>
      <c r="L452" s="42"/>
      <c r="M452" s="9"/>
      <c r="N452" s="18"/>
    </row>
    <row r="453" spans="1:14" x14ac:dyDescent="0.2">
      <c r="F453" s="42"/>
      <c r="G453" s="42"/>
      <c r="H453" s="42"/>
      <c r="I453" s="42"/>
      <c r="J453" s="42"/>
      <c r="K453" s="42"/>
      <c r="L453" s="42"/>
    </row>
    <row r="454" spans="1:14" x14ac:dyDescent="0.2">
      <c r="F454" s="42"/>
      <c r="G454" s="42"/>
      <c r="H454" s="42"/>
      <c r="I454" s="42"/>
      <c r="J454" s="42"/>
      <c r="K454" s="42"/>
      <c r="L454" s="42"/>
      <c r="M454" s="19"/>
    </row>
    <row r="455" spans="1:14" x14ac:dyDescent="0.2">
      <c r="F455" s="42"/>
      <c r="G455" s="42"/>
      <c r="H455" s="42"/>
      <c r="I455" s="42"/>
      <c r="J455" s="42"/>
      <c r="K455" s="42"/>
      <c r="L455" s="42"/>
    </row>
    <row r="456" spans="1:14" x14ac:dyDescent="0.2">
      <c r="F456" s="42"/>
      <c r="G456" s="42"/>
      <c r="H456" s="42"/>
      <c r="I456" s="42"/>
      <c r="J456" s="42"/>
      <c r="K456" s="42"/>
      <c r="L456" s="42"/>
    </row>
    <row r="457" spans="1:14" x14ac:dyDescent="0.2">
      <c r="F457" s="42"/>
      <c r="G457" s="42"/>
      <c r="H457" s="42"/>
      <c r="I457" s="42"/>
      <c r="J457" s="42"/>
      <c r="K457" s="42"/>
      <c r="L457" s="42"/>
    </row>
    <row r="458" spans="1:14" x14ac:dyDescent="0.2">
      <c r="F458" s="42"/>
      <c r="G458" s="42"/>
      <c r="H458" s="42"/>
      <c r="I458" s="42"/>
      <c r="J458" s="42"/>
      <c r="K458" s="42"/>
      <c r="L458" s="42"/>
    </row>
    <row r="459" spans="1:14" x14ac:dyDescent="0.2">
      <c r="F459" s="42"/>
      <c r="G459" s="42"/>
      <c r="H459" s="42"/>
      <c r="I459" s="42"/>
      <c r="J459" s="42"/>
      <c r="K459" s="42"/>
      <c r="L459" s="42"/>
    </row>
    <row r="460" spans="1:14" x14ac:dyDescent="0.2">
      <c r="F460" s="42"/>
      <c r="G460" s="42"/>
      <c r="H460" s="42"/>
      <c r="I460" s="42"/>
      <c r="J460" s="42"/>
      <c r="K460" s="42"/>
      <c r="L460" s="42"/>
    </row>
    <row r="461" spans="1:14" x14ac:dyDescent="0.2">
      <c r="F461" s="42"/>
      <c r="G461" s="42"/>
      <c r="H461" s="42"/>
      <c r="I461" s="42"/>
      <c r="J461" s="42"/>
      <c r="K461" s="42"/>
      <c r="L461" s="42"/>
    </row>
    <row r="462" spans="1:14" s="17" customFormat="1" x14ac:dyDescent="0.2">
      <c r="A462" s="20"/>
      <c r="B462" s="41"/>
      <c r="C462" s="41"/>
      <c r="D462" s="41"/>
      <c r="E462" s="41"/>
      <c r="F462" s="43"/>
      <c r="G462" s="42"/>
      <c r="H462" s="42"/>
      <c r="I462" s="43"/>
      <c r="J462" s="42"/>
      <c r="K462" s="42"/>
      <c r="L462" s="43"/>
      <c r="M462" s="9"/>
      <c r="N462" s="16"/>
    </row>
    <row r="463" spans="1:14" x14ac:dyDescent="0.2">
      <c r="F463" s="42"/>
      <c r="G463" s="42"/>
      <c r="H463" s="42"/>
      <c r="I463" s="42"/>
      <c r="J463" s="42"/>
      <c r="K463" s="42"/>
      <c r="L463" s="42"/>
    </row>
    <row r="464" spans="1:14" x14ac:dyDescent="0.2">
      <c r="F464" s="42"/>
      <c r="G464" s="43"/>
      <c r="H464" s="43"/>
      <c r="I464" s="42"/>
      <c r="J464" s="43"/>
      <c r="K464" s="43"/>
      <c r="L464" s="42"/>
      <c r="M464" s="17"/>
    </row>
    <row r="465" spans="1:14" x14ac:dyDescent="0.2">
      <c r="F465" s="42"/>
      <c r="G465" s="42"/>
      <c r="H465" s="42"/>
      <c r="I465" s="42"/>
      <c r="J465" s="42"/>
      <c r="K465" s="42"/>
      <c r="L465" s="42"/>
    </row>
    <row r="466" spans="1:14" x14ac:dyDescent="0.2">
      <c r="F466" s="42"/>
      <c r="G466" s="42"/>
      <c r="H466" s="42"/>
      <c r="I466" s="42"/>
      <c r="J466" s="42"/>
      <c r="K466" s="42"/>
      <c r="L466" s="42"/>
    </row>
    <row r="467" spans="1:14" s="19" customFormat="1" x14ac:dyDescent="0.2">
      <c r="A467" s="15"/>
      <c r="B467" s="27"/>
      <c r="C467" s="27"/>
      <c r="D467" s="27"/>
      <c r="E467" s="27"/>
      <c r="F467" s="42"/>
      <c r="G467" s="42"/>
      <c r="H467" s="42"/>
      <c r="I467" s="42"/>
      <c r="J467" s="42"/>
      <c r="K467" s="42"/>
      <c r="L467" s="42"/>
      <c r="M467" s="9"/>
      <c r="N467" s="18"/>
    </row>
    <row r="468" spans="1:14" x14ac:dyDescent="0.2">
      <c r="A468" s="20"/>
      <c r="B468" s="41"/>
      <c r="C468" s="41"/>
      <c r="D468" s="41"/>
      <c r="E468" s="41"/>
      <c r="F468" s="43"/>
      <c r="G468" s="42"/>
      <c r="H468" s="42"/>
      <c r="I468" s="43"/>
      <c r="J468" s="42"/>
      <c r="K468" s="42"/>
      <c r="L468" s="43"/>
    </row>
    <row r="469" spans="1:14" x14ac:dyDescent="0.2">
      <c r="F469" s="42"/>
      <c r="G469" s="42"/>
      <c r="H469" s="42"/>
      <c r="I469" s="42"/>
      <c r="J469" s="42"/>
      <c r="K469" s="42"/>
      <c r="L469" s="42"/>
      <c r="M469" s="19"/>
    </row>
    <row r="470" spans="1:14" x14ac:dyDescent="0.2">
      <c r="F470" s="42"/>
      <c r="G470" s="43"/>
      <c r="H470" s="43"/>
      <c r="I470" s="42"/>
      <c r="J470" s="43"/>
      <c r="K470" s="43"/>
      <c r="L470" s="42"/>
    </row>
    <row r="471" spans="1:14" x14ac:dyDescent="0.2">
      <c r="F471" s="42"/>
      <c r="G471" s="42"/>
      <c r="H471" s="42"/>
      <c r="I471" s="42"/>
      <c r="J471" s="42"/>
      <c r="K471" s="42"/>
      <c r="L471" s="42"/>
    </row>
    <row r="472" spans="1:14" x14ac:dyDescent="0.2">
      <c r="F472" s="42"/>
      <c r="G472" s="42"/>
      <c r="H472" s="42"/>
      <c r="I472" s="42"/>
      <c r="J472" s="42"/>
      <c r="K472" s="42"/>
      <c r="L472" s="42"/>
    </row>
    <row r="473" spans="1:14" x14ac:dyDescent="0.2">
      <c r="F473" s="42"/>
      <c r="G473" s="42"/>
      <c r="H473" s="42"/>
      <c r="I473" s="42"/>
      <c r="J473" s="42"/>
      <c r="K473" s="42"/>
      <c r="L473" s="42"/>
    </row>
    <row r="474" spans="1:14" x14ac:dyDescent="0.2">
      <c r="F474" s="42"/>
      <c r="G474" s="42"/>
      <c r="H474" s="42"/>
      <c r="I474" s="42"/>
      <c r="J474" s="42"/>
      <c r="K474" s="42"/>
      <c r="L474" s="42"/>
    </row>
    <row r="475" spans="1:14" x14ac:dyDescent="0.2">
      <c r="F475" s="42"/>
      <c r="G475" s="42"/>
      <c r="H475" s="42"/>
      <c r="I475" s="42"/>
      <c r="J475" s="42"/>
      <c r="K475" s="42"/>
      <c r="L475" s="42"/>
    </row>
    <row r="476" spans="1:14" x14ac:dyDescent="0.2">
      <c r="F476" s="42"/>
      <c r="G476" s="42"/>
      <c r="H476" s="42"/>
      <c r="I476" s="42"/>
      <c r="J476" s="42"/>
      <c r="K476" s="42"/>
      <c r="L476" s="42"/>
    </row>
    <row r="477" spans="1:14" s="19" customFormat="1" x14ac:dyDescent="0.2">
      <c r="A477" s="15"/>
      <c r="B477" s="27"/>
      <c r="C477" s="27"/>
      <c r="D477" s="27"/>
      <c r="E477" s="27"/>
      <c r="F477" s="42"/>
      <c r="G477" s="42"/>
      <c r="H477" s="42"/>
      <c r="I477" s="42"/>
      <c r="J477" s="42"/>
      <c r="K477" s="42"/>
      <c r="L477" s="42"/>
      <c r="M477" s="9"/>
      <c r="N477" s="18"/>
    </row>
    <row r="478" spans="1:14" s="17" customFormat="1" x14ac:dyDescent="0.2">
      <c r="A478" s="15"/>
      <c r="B478" s="27"/>
      <c r="C478" s="27"/>
      <c r="D478" s="27"/>
      <c r="E478" s="27"/>
      <c r="F478" s="42"/>
      <c r="G478" s="42"/>
      <c r="H478" s="42"/>
      <c r="I478" s="42"/>
      <c r="J478" s="42"/>
      <c r="K478" s="42"/>
      <c r="L478" s="42"/>
      <c r="M478" s="9"/>
      <c r="N478" s="16"/>
    </row>
    <row r="479" spans="1:14" x14ac:dyDescent="0.2">
      <c r="F479" s="42"/>
      <c r="G479" s="42"/>
      <c r="H479" s="42"/>
      <c r="I479" s="42"/>
      <c r="J479" s="42"/>
      <c r="K479" s="42"/>
      <c r="L479" s="42"/>
      <c r="M479" s="19"/>
    </row>
    <row r="480" spans="1:14" x14ac:dyDescent="0.2">
      <c r="F480" s="42"/>
      <c r="G480" s="42"/>
      <c r="H480" s="42"/>
      <c r="I480" s="42"/>
      <c r="J480" s="42"/>
      <c r="K480" s="42"/>
      <c r="L480" s="42"/>
      <c r="M480" s="17"/>
    </row>
    <row r="481" spans="1:14" x14ac:dyDescent="0.2">
      <c r="F481" s="42"/>
      <c r="G481" s="42"/>
      <c r="H481" s="42"/>
      <c r="I481" s="42"/>
      <c r="J481" s="42"/>
      <c r="K481" s="42"/>
      <c r="L481" s="42"/>
    </row>
    <row r="482" spans="1:14" x14ac:dyDescent="0.2">
      <c r="F482" s="42"/>
      <c r="G482" s="42"/>
      <c r="H482" s="42"/>
      <c r="I482" s="42"/>
      <c r="J482" s="42"/>
      <c r="K482" s="42"/>
      <c r="L482" s="42"/>
    </row>
    <row r="483" spans="1:14" s="17" customFormat="1" x14ac:dyDescent="0.2">
      <c r="A483" s="20"/>
      <c r="B483" s="41"/>
      <c r="C483" s="41"/>
      <c r="D483" s="41"/>
      <c r="E483" s="41"/>
      <c r="F483" s="43"/>
      <c r="G483" s="42"/>
      <c r="H483" s="42"/>
      <c r="I483" s="43"/>
      <c r="J483" s="42"/>
      <c r="K483" s="42"/>
      <c r="L483" s="43"/>
      <c r="M483" s="9"/>
      <c r="N483" s="16"/>
    </row>
    <row r="484" spans="1:14" x14ac:dyDescent="0.2">
      <c r="F484" s="42"/>
      <c r="G484" s="42"/>
      <c r="H484" s="42"/>
      <c r="I484" s="42"/>
      <c r="J484" s="42"/>
      <c r="K484" s="42"/>
      <c r="L484" s="42"/>
    </row>
    <row r="485" spans="1:14" x14ac:dyDescent="0.2">
      <c r="F485" s="42"/>
      <c r="G485" s="43"/>
      <c r="H485" s="43"/>
      <c r="I485" s="42"/>
      <c r="J485" s="43"/>
      <c r="K485" s="43"/>
      <c r="L485" s="42"/>
      <c r="M485" s="17"/>
    </row>
    <row r="486" spans="1:14" x14ac:dyDescent="0.2">
      <c r="F486" s="42"/>
      <c r="G486" s="42"/>
      <c r="H486" s="42"/>
      <c r="I486" s="42"/>
      <c r="J486" s="42"/>
      <c r="K486" s="42"/>
      <c r="L486" s="42"/>
    </row>
    <row r="487" spans="1:14" x14ac:dyDescent="0.2">
      <c r="F487" s="42"/>
      <c r="G487" s="42"/>
      <c r="H487" s="42"/>
      <c r="I487" s="42"/>
      <c r="J487" s="42"/>
      <c r="K487" s="42"/>
      <c r="L487" s="42"/>
    </row>
    <row r="488" spans="1:14" x14ac:dyDescent="0.2">
      <c r="F488" s="42"/>
      <c r="G488" s="42"/>
      <c r="H488" s="42"/>
      <c r="I488" s="42"/>
      <c r="J488" s="42"/>
      <c r="K488" s="42"/>
      <c r="L488" s="42"/>
    </row>
    <row r="489" spans="1:14" x14ac:dyDescent="0.2">
      <c r="F489" s="42"/>
      <c r="G489" s="42"/>
      <c r="H489" s="42"/>
      <c r="I489" s="42"/>
      <c r="J489" s="42"/>
      <c r="K489" s="42"/>
      <c r="L489" s="42"/>
    </row>
    <row r="490" spans="1:14" x14ac:dyDescent="0.2">
      <c r="F490" s="42"/>
      <c r="G490" s="42"/>
      <c r="H490" s="42"/>
      <c r="I490" s="42"/>
      <c r="J490" s="42"/>
      <c r="K490" s="42"/>
      <c r="L490" s="42"/>
    </row>
    <row r="491" spans="1:14" x14ac:dyDescent="0.2">
      <c r="F491" s="42"/>
      <c r="G491" s="42"/>
      <c r="H491" s="42"/>
      <c r="I491" s="42"/>
      <c r="J491" s="42"/>
      <c r="K491" s="42"/>
      <c r="L491" s="42"/>
    </row>
    <row r="492" spans="1:14" x14ac:dyDescent="0.2">
      <c r="F492" s="42"/>
      <c r="G492" s="42"/>
      <c r="H492" s="42"/>
      <c r="I492" s="42"/>
      <c r="J492" s="42"/>
      <c r="K492" s="42"/>
      <c r="L492" s="42"/>
    </row>
    <row r="493" spans="1:14" x14ac:dyDescent="0.2">
      <c r="A493" s="20"/>
      <c r="B493" s="41"/>
      <c r="C493" s="41"/>
      <c r="D493" s="41"/>
      <c r="E493" s="41"/>
      <c r="F493" s="43"/>
      <c r="G493" s="42"/>
      <c r="H493" s="42"/>
      <c r="I493" s="43"/>
      <c r="J493" s="42"/>
      <c r="K493" s="42"/>
      <c r="L493" s="43"/>
    </row>
    <row r="494" spans="1:14" s="17" customFormat="1" x14ac:dyDescent="0.2">
      <c r="A494" s="15"/>
      <c r="B494" s="27"/>
      <c r="C494" s="27"/>
      <c r="D494" s="27"/>
      <c r="E494" s="27"/>
      <c r="F494" s="42"/>
      <c r="G494" s="42"/>
      <c r="H494" s="42"/>
      <c r="I494" s="42"/>
      <c r="J494" s="42"/>
      <c r="K494" s="42"/>
      <c r="L494" s="42"/>
      <c r="M494" s="9"/>
      <c r="N494" s="16"/>
    </row>
    <row r="495" spans="1:14" x14ac:dyDescent="0.2">
      <c r="F495" s="42"/>
      <c r="G495" s="43"/>
      <c r="H495" s="43"/>
      <c r="I495" s="42"/>
      <c r="J495" s="43"/>
      <c r="K495" s="43"/>
      <c r="L495" s="42"/>
    </row>
    <row r="496" spans="1:14" x14ac:dyDescent="0.2">
      <c r="F496" s="42"/>
      <c r="G496" s="42"/>
      <c r="H496" s="42"/>
      <c r="I496" s="42"/>
      <c r="J496" s="42"/>
      <c r="K496" s="42"/>
      <c r="L496" s="42"/>
      <c r="M496" s="17"/>
    </row>
    <row r="497" spans="6:12" x14ac:dyDescent="0.2">
      <c r="F497" s="42"/>
      <c r="G497" s="42"/>
      <c r="H497" s="42"/>
      <c r="I497" s="42"/>
      <c r="J497" s="42"/>
      <c r="K497" s="42"/>
      <c r="L497" s="42"/>
    </row>
    <row r="498" spans="6:12" x14ac:dyDescent="0.2">
      <c r="F498" s="42"/>
      <c r="G498" s="42"/>
      <c r="H498" s="42"/>
      <c r="I498" s="42"/>
      <c r="J498" s="42"/>
      <c r="K498" s="42"/>
      <c r="L498" s="42"/>
    </row>
    <row r="499" spans="6:12" x14ac:dyDescent="0.2">
      <c r="F499" s="42"/>
      <c r="G499" s="42"/>
      <c r="H499" s="42"/>
      <c r="I499" s="42"/>
      <c r="J499" s="42"/>
      <c r="K499" s="42"/>
      <c r="L499" s="42"/>
    </row>
    <row r="500" spans="6:12" x14ac:dyDescent="0.2">
      <c r="F500" s="42"/>
      <c r="G500" s="42"/>
      <c r="H500" s="42"/>
      <c r="I500" s="42"/>
      <c r="J500" s="42"/>
      <c r="K500" s="42"/>
      <c r="L500" s="42"/>
    </row>
    <row r="501" spans="6:12" x14ac:dyDescent="0.2">
      <c r="F501" s="42"/>
      <c r="G501" s="42"/>
      <c r="H501" s="42"/>
      <c r="I501" s="42"/>
      <c r="J501" s="42"/>
      <c r="K501" s="42"/>
      <c r="L501" s="42"/>
    </row>
    <row r="502" spans="6:12" x14ac:dyDescent="0.2">
      <c r="F502" s="42"/>
      <c r="G502" s="42"/>
      <c r="H502" s="42"/>
      <c r="I502" s="42"/>
      <c r="J502" s="42"/>
      <c r="K502" s="42"/>
      <c r="L502" s="42"/>
    </row>
    <row r="503" spans="6:12" x14ac:dyDescent="0.2">
      <c r="F503" s="42"/>
      <c r="G503" s="42"/>
      <c r="H503" s="42"/>
      <c r="I503" s="42"/>
      <c r="J503" s="42"/>
      <c r="K503" s="42"/>
      <c r="L503" s="42"/>
    </row>
    <row r="504" spans="6:12" x14ac:dyDescent="0.2">
      <c r="F504" s="42"/>
      <c r="G504" s="42"/>
      <c r="H504" s="42"/>
      <c r="I504" s="42"/>
      <c r="J504" s="42"/>
      <c r="K504" s="42"/>
      <c r="L504" s="42"/>
    </row>
    <row r="505" spans="6:12" x14ac:dyDescent="0.2">
      <c r="F505" s="42"/>
      <c r="G505" s="42"/>
      <c r="H505" s="42"/>
      <c r="I505" s="42"/>
      <c r="J505" s="42"/>
      <c r="K505" s="42"/>
      <c r="L505" s="42"/>
    </row>
    <row r="506" spans="6:12" x14ac:dyDescent="0.2">
      <c r="F506" s="42"/>
      <c r="G506" s="42"/>
      <c r="H506" s="42"/>
      <c r="I506" s="42"/>
      <c r="J506" s="42"/>
      <c r="K506" s="42"/>
      <c r="L506" s="42"/>
    </row>
    <row r="507" spans="6:12" x14ac:dyDescent="0.2">
      <c r="F507" s="42"/>
      <c r="G507" s="42"/>
      <c r="H507" s="42"/>
      <c r="I507" s="42"/>
      <c r="J507" s="42"/>
      <c r="K507" s="42"/>
      <c r="L507" s="42"/>
    </row>
    <row r="508" spans="6:12" x14ac:dyDescent="0.2">
      <c r="F508" s="42"/>
      <c r="G508" s="42"/>
      <c r="H508" s="42"/>
      <c r="I508" s="42"/>
      <c r="J508" s="42"/>
      <c r="K508" s="42"/>
      <c r="L508" s="42"/>
    </row>
    <row r="509" spans="6:12" x14ac:dyDescent="0.2">
      <c r="F509" s="42"/>
      <c r="G509" s="42"/>
      <c r="H509" s="42"/>
      <c r="I509" s="42"/>
      <c r="J509" s="42"/>
      <c r="K509" s="42"/>
      <c r="L509" s="42"/>
    </row>
    <row r="510" spans="6:12" x14ac:dyDescent="0.2">
      <c r="F510" s="42"/>
      <c r="G510" s="42"/>
      <c r="H510" s="42"/>
      <c r="I510" s="42"/>
      <c r="J510" s="42"/>
      <c r="K510" s="42"/>
      <c r="L510" s="42"/>
    </row>
    <row r="511" spans="6:12" x14ac:dyDescent="0.2">
      <c r="F511" s="42"/>
      <c r="G511" s="42"/>
      <c r="H511" s="42"/>
      <c r="I511" s="42"/>
      <c r="J511" s="42"/>
      <c r="K511" s="42"/>
      <c r="L511" s="42"/>
    </row>
    <row r="512" spans="6:12" x14ac:dyDescent="0.2">
      <c r="F512" s="42"/>
      <c r="G512" s="42"/>
      <c r="H512" s="42"/>
      <c r="I512" s="42"/>
      <c r="J512" s="42"/>
      <c r="K512" s="42"/>
      <c r="L512" s="42"/>
    </row>
    <row r="513" spans="6:12" x14ac:dyDescent="0.2">
      <c r="F513" s="42"/>
      <c r="G513" s="42"/>
      <c r="H513" s="42"/>
      <c r="I513" s="42"/>
      <c r="J513" s="42"/>
      <c r="K513" s="42"/>
      <c r="L513" s="42"/>
    </row>
    <row r="514" spans="6:12" x14ac:dyDescent="0.2">
      <c r="F514" s="42"/>
      <c r="G514" s="42"/>
      <c r="H514" s="42"/>
      <c r="I514" s="42"/>
      <c r="J514" s="42"/>
      <c r="K514" s="42"/>
      <c r="L514" s="42"/>
    </row>
    <row r="515" spans="6:12" x14ac:dyDescent="0.2">
      <c r="F515" s="42"/>
      <c r="G515" s="42"/>
      <c r="H515" s="42"/>
      <c r="I515" s="42"/>
      <c r="J515" s="42"/>
      <c r="K515" s="42"/>
      <c r="L515" s="42"/>
    </row>
    <row r="516" spans="6:12" x14ac:dyDescent="0.2">
      <c r="F516" s="42"/>
      <c r="G516" s="42"/>
      <c r="H516" s="42"/>
      <c r="I516" s="42"/>
      <c r="J516" s="42"/>
      <c r="K516" s="42"/>
      <c r="L516" s="42"/>
    </row>
    <row r="517" spans="6:12" x14ac:dyDescent="0.2">
      <c r="F517" s="42"/>
      <c r="G517" s="42"/>
      <c r="H517" s="42"/>
      <c r="I517" s="42"/>
      <c r="J517" s="42"/>
      <c r="K517" s="42"/>
      <c r="L517" s="42"/>
    </row>
    <row r="518" spans="6:12" x14ac:dyDescent="0.2">
      <c r="F518" s="42"/>
      <c r="G518" s="42"/>
      <c r="H518" s="42"/>
      <c r="I518" s="42"/>
      <c r="J518" s="42"/>
      <c r="K518" s="42"/>
      <c r="L518" s="42"/>
    </row>
    <row r="519" spans="6:12" x14ac:dyDescent="0.2">
      <c r="F519" s="42"/>
      <c r="G519" s="42"/>
      <c r="H519" s="42"/>
      <c r="I519" s="42"/>
      <c r="J519" s="42"/>
      <c r="K519" s="42"/>
      <c r="L519" s="42"/>
    </row>
    <row r="520" spans="6:12" x14ac:dyDescent="0.2">
      <c r="F520" s="42"/>
      <c r="G520" s="42"/>
      <c r="H520" s="42"/>
      <c r="I520" s="42"/>
      <c r="J520" s="42"/>
      <c r="K520" s="42"/>
      <c r="L520" s="42"/>
    </row>
    <row r="521" spans="6:12" x14ac:dyDescent="0.2">
      <c r="F521" s="42"/>
      <c r="G521" s="42"/>
      <c r="H521" s="42"/>
      <c r="I521" s="42"/>
      <c r="J521" s="42"/>
      <c r="K521" s="42"/>
      <c r="L521" s="42"/>
    </row>
    <row r="522" spans="6:12" x14ac:dyDescent="0.2">
      <c r="F522" s="42"/>
      <c r="G522" s="42"/>
      <c r="H522" s="42"/>
      <c r="I522" s="42"/>
      <c r="J522" s="42"/>
      <c r="K522" s="42"/>
      <c r="L522" s="42"/>
    </row>
    <row r="523" spans="6:12" x14ac:dyDescent="0.2">
      <c r="F523" s="42"/>
      <c r="G523" s="42"/>
      <c r="H523" s="42"/>
      <c r="I523" s="42"/>
      <c r="J523" s="42"/>
      <c r="K523" s="42"/>
      <c r="L523" s="42"/>
    </row>
    <row r="524" spans="6:12" x14ac:dyDescent="0.2">
      <c r="F524" s="42"/>
      <c r="G524" s="42"/>
      <c r="H524" s="42"/>
      <c r="I524" s="42"/>
      <c r="J524" s="42"/>
      <c r="K524" s="42"/>
      <c r="L524" s="42"/>
    </row>
    <row r="525" spans="6:12" x14ac:dyDescent="0.2">
      <c r="F525" s="42"/>
      <c r="G525" s="42"/>
      <c r="H525" s="42"/>
      <c r="I525" s="42"/>
      <c r="J525" s="42"/>
      <c r="K525" s="42"/>
      <c r="L525" s="42"/>
    </row>
    <row r="526" spans="6:12" x14ac:dyDescent="0.2">
      <c r="F526" s="42"/>
      <c r="G526" s="42"/>
      <c r="H526" s="42"/>
      <c r="I526" s="42"/>
      <c r="J526" s="42"/>
      <c r="K526" s="42"/>
      <c r="L526" s="42"/>
    </row>
    <row r="527" spans="6:12" x14ac:dyDescent="0.2">
      <c r="F527" s="42"/>
      <c r="G527" s="42"/>
      <c r="H527" s="42"/>
      <c r="I527" s="42"/>
      <c r="J527" s="42"/>
      <c r="K527" s="42"/>
      <c r="L527" s="42"/>
    </row>
    <row r="528" spans="6:12" x14ac:dyDescent="0.2">
      <c r="F528" s="42"/>
      <c r="G528" s="42"/>
      <c r="H528" s="42"/>
      <c r="I528" s="42"/>
      <c r="J528" s="42"/>
      <c r="K528" s="42"/>
      <c r="L528" s="42"/>
    </row>
    <row r="529" spans="6:12" x14ac:dyDescent="0.2">
      <c r="F529" s="42"/>
      <c r="G529" s="42"/>
      <c r="H529" s="42"/>
      <c r="I529" s="42"/>
      <c r="J529" s="42"/>
      <c r="K529" s="42"/>
      <c r="L529" s="42"/>
    </row>
    <row r="530" spans="6:12" x14ac:dyDescent="0.2">
      <c r="F530" s="42"/>
      <c r="G530" s="42"/>
      <c r="H530" s="42"/>
      <c r="I530" s="42"/>
      <c r="J530" s="42"/>
      <c r="K530" s="42"/>
      <c r="L530" s="42"/>
    </row>
    <row r="531" spans="6:12" x14ac:dyDescent="0.2">
      <c r="F531" s="42"/>
      <c r="G531" s="42"/>
      <c r="H531" s="42"/>
      <c r="I531" s="42"/>
      <c r="J531" s="42"/>
      <c r="K531" s="42"/>
      <c r="L531" s="42"/>
    </row>
    <row r="532" spans="6:12" x14ac:dyDescent="0.2">
      <c r="F532" s="42"/>
      <c r="G532" s="42"/>
      <c r="H532" s="42"/>
      <c r="I532" s="42"/>
      <c r="J532" s="42"/>
      <c r="K532" s="42"/>
      <c r="L532" s="42"/>
    </row>
    <row r="533" spans="6:12" x14ac:dyDescent="0.2">
      <c r="F533" s="42"/>
      <c r="G533" s="42"/>
      <c r="H533" s="42"/>
      <c r="I533" s="42"/>
      <c r="J533" s="42"/>
      <c r="K533" s="42"/>
      <c r="L533" s="42"/>
    </row>
    <row r="534" spans="6:12" x14ac:dyDescent="0.2">
      <c r="F534" s="42"/>
      <c r="G534" s="42"/>
      <c r="H534" s="42"/>
      <c r="I534" s="42"/>
      <c r="J534" s="42"/>
      <c r="K534" s="42"/>
      <c r="L534" s="42"/>
    </row>
    <row r="535" spans="6:12" x14ac:dyDescent="0.2">
      <c r="F535" s="42"/>
      <c r="G535" s="42"/>
      <c r="H535" s="42"/>
      <c r="I535" s="42"/>
      <c r="J535" s="42"/>
      <c r="K535" s="42"/>
      <c r="L535" s="42"/>
    </row>
    <row r="536" spans="6:12" x14ac:dyDescent="0.2">
      <c r="F536" s="42"/>
      <c r="G536" s="42"/>
      <c r="H536" s="42"/>
      <c r="I536" s="42"/>
      <c r="J536" s="42"/>
      <c r="K536" s="42"/>
      <c r="L536" s="42"/>
    </row>
    <row r="537" spans="6:12" x14ac:dyDescent="0.2">
      <c r="F537" s="42"/>
      <c r="G537" s="42"/>
      <c r="H537" s="42"/>
      <c r="I537" s="42"/>
      <c r="J537" s="42"/>
      <c r="K537" s="42"/>
      <c r="L537" s="42"/>
    </row>
    <row r="538" spans="6:12" x14ac:dyDescent="0.2">
      <c r="F538" s="42"/>
      <c r="G538" s="42"/>
      <c r="H538" s="42"/>
      <c r="I538" s="42"/>
      <c r="J538" s="42"/>
      <c r="K538" s="42"/>
      <c r="L538" s="42"/>
    </row>
    <row r="539" spans="6:12" x14ac:dyDescent="0.2">
      <c r="F539" s="42"/>
      <c r="G539" s="42"/>
      <c r="H539" s="42"/>
      <c r="I539" s="42"/>
      <c r="J539" s="42"/>
      <c r="K539" s="42"/>
      <c r="L539" s="42"/>
    </row>
    <row r="540" spans="6:12" x14ac:dyDescent="0.2">
      <c r="F540" s="42"/>
      <c r="G540" s="42"/>
      <c r="H540" s="42"/>
      <c r="I540" s="42"/>
      <c r="J540" s="42"/>
      <c r="K540" s="42"/>
      <c r="L540" s="42"/>
    </row>
    <row r="541" spans="6:12" x14ac:dyDescent="0.2">
      <c r="F541" s="42"/>
      <c r="G541" s="42"/>
      <c r="H541" s="42"/>
      <c r="I541" s="42"/>
      <c r="J541" s="42"/>
      <c r="K541" s="42"/>
      <c r="L541" s="42"/>
    </row>
    <row r="542" spans="6:12" x14ac:dyDescent="0.2">
      <c r="F542" s="42"/>
      <c r="G542" s="42"/>
      <c r="H542" s="42"/>
      <c r="I542" s="42"/>
      <c r="J542" s="42"/>
      <c r="K542" s="42"/>
      <c r="L542" s="42"/>
    </row>
    <row r="543" spans="6:12" x14ac:dyDescent="0.2">
      <c r="F543" s="42"/>
      <c r="G543" s="42"/>
      <c r="H543" s="42"/>
      <c r="I543" s="42"/>
      <c r="J543" s="42"/>
      <c r="K543" s="42"/>
      <c r="L543" s="42"/>
    </row>
    <row r="544" spans="6:12" x14ac:dyDescent="0.2">
      <c r="F544" s="42"/>
      <c r="G544" s="42"/>
      <c r="H544" s="42"/>
      <c r="I544" s="42"/>
      <c r="J544" s="42"/>
      <c r="K544" s="42"/>
      <c r="L544" s="42"/>
    </row>
    <row r="545" spans="6:12" x14ac:dyDescent="0.2">
      <c r="F545" s="42"/>
      <c r="G545" s="42"/>
      <c r="H545" s="42"/>
      <c r="I545" s="42"/>
      <c r="J545" s="42"/>
      <c r="K545" s="42"/>
      <c r="L545" s="42"/>
    </row>
    <row r="546" spans="6:12" x14ac:dyDescent="0.2">
      <c r="F546" s="42"/>
      <c r="G546" s="42"/>
      <c r="H546" s="42"/>
      <c r="I546" s="42"/>
      <c r="J546" s="42"/>
      <c r="K546" s="42"/>
      <c r="L546" s="42"/>
    </row>
    <row r="547" spans="6:12" x14ac:dyDescent="0.2">
      <c r="F547" s="42"/>
      <c r="G547" s="42"/>
      <c r="H547" s="42"/>
      <c r="I547" s="42"/>
      <c r="J547" s="42"/>
      <c r="K547" s="42"/>
      <c r="L547" s="42"/>
    </row>
    <row r="548" spans="6:12" x14ac:dyDescent="0.2">
      <c r="F548" s="42"/>
      <c r="G548" s="42"/>
      <c r="H548" s="42"/>
      <c r="I548" s="42"/>
      <c r="J548" s="42"/>
      <c r="K548" s="42"/>
      <c r="L548" s="42"/>
    </row>
    <row r="549" spans="6:12" x14ac:dyDescent="0.2">
      <c r="F549" s="42"/>
      <c r="G549" s="42"/>
      <c r="H549" s="42"/>
      <c r="I549" s="42"/>
      <c r="J549" s="42"/>
      <c r="K549" s="42"/>
      <c r="L549" s="42"/>
    </row>
    <row r="550" spans="6:12" x14ac:dyDescent="0.2">
      <c r="F550" s="42"/>
      <c r="G550" s="42"/>
      <c r="H550" s="42"/>
      <c r="I550" s="42"/>
      <c r="J550" s="42"/>
      <c r="K550" s="42"/>
      <c r="L550" s="42"/>
    </row>
    <row r="551" spans="6:12" x14ac:dyDescent="0.2">
      <c r="F551" s="42"/>
      <c r="G551" s="42"/>
      <c r="H551" s="42"/>
      <c r="I551" s="42"/>
      <c r="J551" s="42"/>
      <c r="K551" s="42"/>
      <c r="L551" s="42"/>
    </row>
    <row r="552" spans="6:12" x14ac:dyDescent="0.2">
      <c r="F552" s="42"/>
      <c r="G552" s="42"/>
      <c r="H552" s="42"/>
      <c r="I552" s="42"/>
      <c r="J552" s="42"/>
      <c r="K552" s="42"/>
      <c r="L552" s="42"/>
    </row>
    <row r="553" spans="6:12" x14ac:dyDescent="0.2">
      <c r="F553" s="42"/>
      <c r="G553" s="42"/>
      <c r="H553" s="42"/>
      <c r="I553" s="42"/>
      <c r="J553" s="42"/>
      <c r="K553" s="42"/>
      <c r="L553" s="42"/>
    </row>
    <row r="554" spans="6:12" x14ac:dyDescent="0.2">
      <c r="F554" s="42"/>
      <c r="G554" s="42"/>
      <c r="H554" s="42"/>
      <c r="I554" s="42"/>
      <c r="J554" s="42"/>
      <c r="K554" s="42"/>
      <c r="L554" s="42"/>
    </row>
    <row r="555" spans="6:12" x14ac:dyDescent="0.2">
      <c r="F555" s="42"/>
      <c r="G555" s="42"/>
      <c r="H555" s="42"/>
      <c r="I555" s="42"/>
      <c r="J555" s="42"/>
      <c r="K555" s="42"/>
      <c r="L555" s="42"/>
    </row>
    <row r="556" spans="6:12" x14ac:dyDescent="0.2">
      <c r="F556" s="42"/>
      <c r="G556" s="42"/>
      <c r="H556" s="42"/>
      <c r="I556" s="42"/>
      <c r="J556" s="42"/>
      <c r="K556" s="42"/>
      <c r="L556" s="42"/>
    </row>
    <row r="557" spans="6:12" x14ac:dyDescent="0.2">
      <c r="F557" s="42"/>
      <c r="G557" s="42"/>
      <c r="H557" s="42"/>
      <c r="I557" s="42"/>
      <c r="J557" s="42"/>
      <c r="K557" s="42"/>
      <c r="L557" s="42"/>
    </row>
    <row r="558" spans="6:12" x14ac:dyDescent="0.2">
      <c r="F558" s="42"/>
      <c r="G558" s="42"/>
      <c r="H558" s="42"/>
      <c r="I558" s="42"/>
      <c r="J558" s="42"/>
      <c r="K558" s="42"/>
      <c r="L558" s="42"/>
    </row>
    <row r="559" spans="6:12" x14ac:dyDescent="0.2">
      <c r="F559" s="42"/>
      <c r="G559" s="42"/>
      <c r="H559" s="42"/>
      <c r="I559" s="42"/>
      <c r="J559" s="42"/>
      <c r="K559" s="42"/>
      <c r="L559" s="42"/>
    </row>
    <row r="560" spans="6:12" x14ac:dyDescent="0.2">
      <c r="F560" s="42"/>
      <c r="G560" s="42"/>
      <c r="H560" s="42"/>
      <c r="I560" s="42"/>
      <c r="J560" s="42"/>
      <c r="K560" s="42"/>
      <c r="L560" s="42"/>
    </row>
    <row r="561" spans="1:14" x14ac:dyDescent="0.2">
      <c r="F561" s="42"/>
      <c r="G561" s="42"/>
      <c r="H561" s="42"/>
      <c r="I561" s="42"/>
      <c r="J561" s="42"/>
      <c r="K561" s="42"/>
      <c r="L561" s="42"/>
    </row>
    <row r="562" spans="1:14" x14ac:dyDescent="0.2">
      <c r="F562" s="42"/>
      <c r="G562" s="42"/>
      <c r="H562" s="42"/>
      <c r="I562" s="42"/>
      <c r="J562" s="42"/>
      <c r="K562" s="42"/>
      <c r="L562" s="42"/>
    </row>
    <row r="563" spans="1:14" x14ac:dyDescent="0.2">
      <c r="F563" s="42"/>
      <c r="G563" s="42"/>
      <c r="H563" s="42"/>
      <c r="I563" s="42"/>
      <c r="J563" s="42"/>
      <c r="K563" s="42"/>
      <c r="L563" s="42"/>
    </row>
    <row r="564" spans="1:14" x14ac:dyDescent="0.2">
      <c r="F564" s="42"/>
      <c r="G564" s="42"/>
      <c r="H564" s="42"/>
      <c r="I564" s="42"/>
      <c r="J564" s="42"/>
      <c r="K564" s="42"/>
      <c r="L564" s="42"/>
    </row>
    <row r="565" spans="1:14" x14ac:dyDescent="0.2">
      <c r="F565" s="42"/>
      <c r="G565" s="42"/>
      <c r="H565" s="42"/>
      <c r="I565" s="42"/>
      <c r="J565" s="42"/>
      <c r="K565" s="42"/>
      <c r="L565" s="42"/>
    </row>
    <row r="566" spans="1:14" x14ac:dyDescent="0.2">
      <c r="F566" s="42"/>
      <c r="G566" s="42"/>
      <c r="H566" s="42"/>
      <c r="I566" s="42"/>
      <c r="J566" s="42"/>
      <c r="K566" s="42"/>
      <c r="L566" s="42"/>
    </row>
    <row r="567" spans="1:14" x14ac:dyDescent="0.2">
      <c r="F567" s="42"/>
      <c r="G567" s="42"/>
      <c r="H567" s="42"/>
      <c r="I567" s="42"/>
      <c r="J567" s="42"/>
      <c r="K567" s="42"/>
      <c r="L567" s="42"/>
    </row>
    <row r="568" spans="1:14" x14ac:dyDescent="0.2">
      <c r="F568" s="42"/>
      <c r="G568" s="42"/>
      <c r="H568" s="42"/>
      <c r="I568" s="42"/>
      <c r="J568" s="42"/>
      <c r="K568" s="42"/>
      <c r="L568" s="42"/>
    </row>
    <row r="569" spans="1:14" x14ac:dyDescent="0.2">
      <c r="F569" s="42"/>
      <c r="G569" s="42"/>
      <c r="H569" s="42"/>
      <c r="I569" s="42"/>
      <c r="J569" s="42"/>
      <c r="K569" s="42"/>
      <c r="L569" s="42"/>
    </row>
    <row r="570" spans="1:14" x14ac:dyDescent="0.2">
      <c r="F570" s="42"/>
      <c r="G570" s="42"/>
      <c r="H570" s="42"/>
      <c r="I570" s="42"/>
      <c r="J570" s="42"/>
      <c r="K570" s="42"/>
      <c r="L570" s="42"/>
    </row>
    <row r="571" spans="1:14" x14ac:dyDescent="0.2">
      <c r="F571" s="42"/>
      <c r="G571" s="42"/>
      <c r="H571" s="42"/>
      <c r="I571" s="42"/>
      <c r="J571" s="42"/>
      <c r="K571" s="42"/>
      <c r="L571" s="42"/>
    </row>
    <row r="572" spans="1:14" x14ac:dyDescent="0.2">
      <c r="F572" s="42"/>
      <c r="G572" s="42"/>
      <c r="H572" s="42"/>
      <c r="I572" s="42"/>
      <c r="J572" s="42"/>
      <c r="K572" s="42"/>
      <c r="L572" s="42"/>
    </row>
    <row r="573" spans="1:14" x14ac:dyDescent="0.2">
      <c r="F573" s="42"/>
      <c r="G573" s="42"/>
      <c r="H573" s="42"/>
      <c r="I573" s="42"/>
      <c r="J573" s="42"/>
      <c r="K573" s="42"/>
      <c r="L573" s="42"/>
    </row>
    <row r="574" spans="1:14" x14ac:dyDescent="0.2">
      <c r="F574" s="42"/>
      <c r="G574" s="42"/>
      <c r="H574" s="42"/>
      <c r="I574" s="42"/>
      <c r="J574" s="42"/>
      <c r="K574" s="42"/>
      <c r="L574" s="42"/>
    </row>
    <row r="575" spans="1:14" x14ac:dyDescent="0.2">
      <c r="F575" s="42"/>
      <c r="G575" s="42"/>
      <c r="H575" s="42"/>
      <c r="I575" s="42"/>
      <c r="J575" s="42"/>
      <c r="K575" s="42"/>
      <c r="L575" s="42"/>
    </row>
    <row r="576" spans="1:14" s="17" customFormat="1" x14ac:dyDescent="0.2">
      <c r="A576" s="15"/>
      <c r="B576" s="27"/>
      <c r="C576" s="27"/>
      <c r="D576" s="27"/>
      <c r="E576" s="27"/>
      <c r="F576" s="42"/>
      <c r="G576" s="42"/>
      <c r="H576" s="42"/>
      <c r="I576" s="42"/>
      <c r="J576" s="42"/>
      <c r="K576" s="42"/>
      <c r="L576" s="42"/>
      <c r="M576" s="9"/>
      <c r="N576" s="16"/>
    </row>
    <row r="577" spans="6:13" x14ac:dyDescent="0.2">
      <c r="F577" s="42"/>
      <c r="G577" s="42"/>
      <c r="H577" s="42"/>
      <c r="I577" s="42"/>
      <c r="J577" s="42"/>
      <c r="K577" s="42"/>
      <c r="L577" s="42"/>
    </row>
    <row r="578" spans="6:13" x14ac:dyDescent="0.2">
      <c r="F578" s="42"/>
      <c r="G578" s="42"/>
      <c r="H578" s="42"/>
      <c r="I578" s="42"/>
      <c r="J578" s="42"/>
      <c r="K578" s="42"/>
      <c r="L578" s="42"/>
      <c r="M578" s="17"/>
    </row>
    <row r="579" spans="6:13" x14ac:dyDescent="0.2">
      <c r="F579" s="42"/>
      <c r="G579" s="42"/>
      <c r="H579" s="42"/>
      <c r="I579" s="42"/>
      <c r="J579" s="42"/>
      <c r="K579" s="42"/>
      <c r="L579" s="42"/>
    </row>
    <row r="580" spans="6:13" x14ac:dyDescent="0.2">
      <c r="F580" s="42"/>
      <c r="G580" s="42"/>
      <c r="H580" s="42"/>
      <c r="I580" s="42"/>
      <c r="J580" s="42"/>
      <c r="K580" s="42"/>
      <c r="L580" s="42"/>
    </row>
    <row r="581" spans="6:13" x14ac:dyDescent="0.2">
      <c r="F581" s="42"/>
      <c r="G581" s="42"/>
      <c r="H581" s="42"/>
      <c r="I581" s="42"/>
      <c r="J581" s="42"/>
      <c r="K581" s="42"/>
      <c r="L581" s="42"/>
    </row>
    <row r="582" spans="6:13" x14ac:dyDescent="0.2">
      <c r="F582" s="42"/>
      <c r="G582" s="42"/>
      <c r="H582" s="42"/>
      <c r="I582" s="42"/>
      <c r="J582" s="42"/>
      <c r="K582" s="42"/>
      <c r="L582" s="42"/>
    </row>
    <row r="583" spans="6:13" x14ac:dyDescent="0.2">
      <c r="F583" s="42"/>
      <c r="G583" s="42"/>
      <c r="H583" s="42"/>
      <c r="I583" s="42"/>
      <c r="J583" s="42"/>
      <c r="K583" s="42"/>
      <c r="L583" s="42"/>
    </row>
    <row r="584" spans="6:13" x14ac:dyDescent="0.2">
      <c r="F584" s="42"/>
      <c r="G584" s="42"/>
      <c r="H584" s="42"/>
      <c r="I584" s="42"/>
      <c r="J584" s="42"/>
      <c r="K584" s="42"/>
      <c r="L584" s="42"/>
    </row>
    <row r="585" spans="6:13" x14ac:dyDescent="0.2">
      <c r="F585" s="42"/>
      <c r="G585" s="42"/>
      <c r="H585" s="42"/>
      <c r="I585" s="42"/>
      <c r="J585" s="42"/>
      <c r="K585" s="42"/>
      <c r="L585" s="42"/>
    </row>
    <row r="586" spans="6:13" x14ac:dyDescent="0.2">
      <c r="F586" s="42"/>
      <c r="G586" s="42"/>
      <c r="H586" s="42"/>
      <c r="I586" s="42"/>
      <c r="J586" s="42"/>
      <c r="K586" s="42"/>
      <c r="L586" s="42"/>
    </row>
    <row r="587" spans="6:13" x14ac:dyDescent="0.2">
      <c r="F587" s="42"/>
      <c r="G587" s="42"/>
      <c r="H587" s="42"/>
      <c r="I587" s="42"/>
      <c r="J587" s="42"/>
      <c r="K587" s="42"/>
      <c r="L587" s="42"/>
    </row>
    <row r="588" spans="6:13" x14ac:dyDescent="0.2">
      <c r="F588" s="42"/>
      <c r="G588" s="42"/>
      <c r="H588" s="42"/>
      <c r="I588" s="42"/>
      <c r="J588" s="42"/>
      <c r="K588" s="42"/>
      <c r="L588" s="42"/>
    </row>
    <row r="589" spans="6:13" x14ac:dyDescent="0.2">
      <c r="F589" s="42"/>
      <c r="G589" s="42"/>
      <c r="H589" s="42"/>
      <c r="I589" s="42"/>
      <c r="J589" s="42"/>
      <c r="K589" s="42"/>
      <c r="L589" s="42"/>
    </row>
    <row r="590" spans="6:13" x14ac:dyDescent="0.2">
      <c r="F590" s="42"/>
      <c r="G590" s="42"/>
      <c r="H590" s="42"/>
      <c r="I590" s="42"/>
      <c r="J590" s="42"/>
      <c r="K590" s="42"/>
      <c r="L590" s="42"/>
    </row>
    <row r="591" spans="6:13" x14ac:dyDescent="0.2">
      <c r="F591" s="42"/>
      <c r="G591" s="42"/>
      <c r="H591" s="42"/>
      <c r="I591" s="42"/>
      <c r="J591" s="42"/>
      <c r="K591" s="42"/>
      <c r="L591" s="42"/>
    </row>
    <row r="592" spans="6:13" x14ac:dyDescent="0.2">
      <c r="F592" s="42"/>
      <c r="G592" s="42"/>
      <c r="H592" s="42"/>
      <c r="I592" s="42"/>
      <c r="J592" s="42"/>
      <c r="K592" s="42"/>
      <c r="L592" s="42"/>
    </row>
    <row r="593" spans="6:12" x14ac:dyDescent="0.2">
      <c r="F593" s="42"/>
      <c r="G593" s="42"/>
      <c r="H593" s="42"/>
      <c r="I593" s="42"/>
      <c r="J593" s="42"/>
      <c r="K593" s="42"/>
      <c r="L593" s="42"/>
    </row>
    <row r="594" spans="6:12" x14ac:dyDescent="0.2">
      <c r="F594" s="42"/>
      <c r="G594" s="42"/>
      <c r="H594" s="42"/>
      <c r="I594" s="42"/>
      <c r="J594" s="42"/>
      <c r="K594" s="42"/>
      <c r="L594" s="42"/>
    </row>
    <row r="595" spans="6:12" x14ac:dyDescent="0.2">
      <c r="F595" s="42"/>
      <c r="G595" s="42"/>
      <c r="H595" s="42"/>
      <c r="I595" s="42"/>
      <c r="J595" s="42"/>
      <c r="K595" s="42"/>
      <c r="L595" s="42"/>
    </row>
    <row r="596" spans="6:12" x14ac:dyDescent="0.2">
      <c r="F596" s="42"/>
      <c r="G596" s="42"/>
      <c r="H596" s="42"/>
      <c r="I596" s="42"/>
      <c r="J596" s="42"/>
      <c r="K596" s="42"/>
      <c r="L596" s="42"/>
    </row>
    <row r="597" spans="6:12" x14ac:dyDescent="0.2">
      <c r="F597" s="42"/>
      <c r="G597" s="42"/>
      <c r="H597" s="42"/>
      <c r="I597" s="42"/>
      <c r="J597" s="42"/>
      <c r="K597" s="42"/>
      <c r="L597" s="42"/>
    </row>
    <row r="598" spans="6:12" x14ac:dyDescent="0.2">
      <c r="F598" s="42"/>
      <c r="G598" s="42"/>
      <c r="H598" s="42"/>
      <c r="I598" s="42"/>
      <c r="J598" s="42"/>
      <c r="K598" s="42"/>
      <c r="L598" s="42"/>
    </row>
    <row r="599" spans="6:12" x14ac:dyDescent="0.2">
      <c r="F599" s="42"/>
      <c r="G599" s="42"/>
      <c r="H599" s="42"/>
      <c r="I599" s="42"/>
      <c r="J599" s="42"/>
      <c r="K599" s="42"/>
      <c r="L599" s="42"/>
    </row>
    <row r="600" spans="6:12" x14ac:dyDescent="0.2">
      <c r="F600" s="42"/>
      <c r="G600" s="42"/>
      <c r="H600" s="42"/>
      <c r="I600" s="42"/>
      <c r="J600" s="42"/>
      <c r="K600" s="42"/>
      <c r="L600" s="42"/>
    </row>
    <row r="601" spans="6:12" x14ac:dyDescent="0.2">
      <c r="F601" s="42"/>
      <c r="G601" s="42"/>
      <c r="H601" s="42"/>
      <c r="I601" s="42"/>
      <c r="J601" s="42"/>
      <c r="K601" s="42"/>
      <c r="L601" s="42"/>
    </row>
    <row r="602" spans="6:12" x14ac:dyDescent="0.2">
      <c r="F602" s="42"/>
      <c r="G602" s="42"/>
      <c r="H602" s="42"/>
      <c r="I602" s="42"/>
      <c r="J602" s="42"/>
      <c r="K602" s="42"/>
      <c r="L602" s="42"/>
    </row>
    <row r="603" spans="6:12" x14ac:dyDescent="0.2">
      <c r="F603" s="42"/>
      <c r="G603" s="42"/>
      <c r="H603" s="42"/>
      <c r="I603" s="42"/>
      <c r="J603" s="42"/>
      <c r="K603" s="42"/>
      <c r="L603" s="42"/>
    </row>
    <row r="604" spans="6:12" x14ac:dyDescent="0.2">
      <c r="F604" s="42"/>
      <c r="G604" s="42"/>
      <c r="H604" s="42"/>
      <c r="I604" s="42"/>
      <c r="J604" s="42"/>
      <c r="K604" s="42"/>
      <c r="L604" s="42"/>
    </row>
    <row r="605" spans="6:12" x14ac:dyDescent="0.2">
      <c r="F605" s="42"/>
      <c r="G605" s="42"/>
      <c r="H605" s="42"/>
      <c r="I605" s="42"/>
      <c r="J605" s="42"/>
      <c r="K605" s="42"/>
      <c r="L605" s="42"/>
    </row>
    <row r="606" spans="6:12" x14ac:dyDescent="0.2">
      <c r="F606" s="42"/>
      <c r="G606" s="42"/>
      <c r="H606" s="42"/>
      <c r="I606" s="42"/>
      <c r="J606" s="42"/>
      <c r="K606" s="42"/>
      <c r="L606" s="42"/>
    </row>
    <row r="607" spans="6:12" x14ac:dyDescent="0.2">
      <c r="F607" s="42"/>
      <c r="G607" s="42"/>
      <c r="H607" s="42"/>
      <c r="I607" s="42"/>
      <c r="J607" s="42"/>
      <c r="K607" s="42"/>
      <c r="L607" s="42"/>
    </row>
    <row r="608" spans="6:12" x14ac:dyDescent="0.2">
      <c r="F608" s="42"/>
      <c r="G608" s="42"/>
      <c r="H608" s="42"/>
      <c r="I608" s="42"/>
      <c r="J608" s="42"/>
      <c r="K608" s="42"/>
      <c r="L608" s="42"/>
    </row>
    <row r="609" spans="1:14" x14ac:dyDescent="0.2">
      <c r="F609" s="42"/>
      <c r="G609" s="42"/>
      <c r="H609" s="42"/>
      <c r="I609" s="42"/>
      <c r="J609" s="42"/>
      <c r="K609" s="42"/>
      <c r="L609" s="42"/>
    </row>
    <row r="610" spans="1:14" x14ac:dyDescent="0.2">
      <c r="F610" s="42"/>
      <c r="G610" s="42"/>
      <c r="H610" s="42"/>
      <c r="I610" s="42"/>
      <c r="J610" s="42"/>
      <c r="K610" s="42"/>
      <c r="L610" s="42"/>
    </row>
    <row r="611" spans="1:14" x14ac:dyDescent="0.2">
      <c r="F611" s="42"/>
      <c r="G611" s="42"/>
      <c r="H611" s="42"/>
      <c r="I611" s="42"/>
      <c r="J611" s="42"/>
      <c r="K611" s="42"/>
      <c r="L611" s="42"/>
    </row>
    <row r="612" spans="1:14" x14ac:dyDescent="0.2">
      <c r="F612" s="42"/>
      <c r="G612" s="42"/>
      <c r="H612" s="42"/>
      <c r="I612" s="42"/>
      <c r="J612" s="42"/>
      <c r="K612" s="42"/>
      <c r="L612" s="42"/>
    </row>
    <row r="613" spans="1:14" x14ac:dyDescent="0.2">
      <c r="F613" s="42"/>
      <c r="G613" s="42"/>
      <c r="H613" s="42"/>
      <c r="I613" s="42"/>
      <c r="J613" s="42"/>
      <c r="K613" s="42"/>
      <c r="L613" s="42"/>
    </row>
    <row r="614" spans="1:14" x14ac:dyDescent="0.2">
      <c r="F614" s="42"/>
      <c r="G614" s="42"/>
      <c r="H614" s="42"/>
      <c r="I614" s="42"/>
      <c r="J614" s="42"/>
      <c r="K614" s="42"/>
      <c r="L614" s="42"/>
    </row>
    <row r="615" spans="1:14" x14ac:dyDescent="0.2">
      <c r="F615" s="42"/>
      <c r="G615" s="42"/>
      <c r="H615" s="42"/>
      <c r="I615" s="42"/>
      <c r="J615" s="42"/>
      <c r="K615" s="42"/>
      <c r="L615" s="42"/>
    </row>
    <row r="616" spans="1:14" x14ac:dyDescent="0.2">
      <c r="F616" s="42"/>
      <c r="G616" s="42"/>
      <c r="H616" s="42"/>
      <c r="I616" s="42"/>
      <c r="J616" s="42"/>
      <c r="K616" s="42"/>
      <c r="L616" s="42"/>
    </row>
    <row r="617" spans="1:14" x14ac:dyDescent="0.2">
      <c r="F617" s="42"/>
      <c r="G617" s="42"/>
      <c r="H617" s="42"/>
      <c r="I617" s="42"/>
      <c r="J617" s="42"/>
      <c r="K617" s="42"/>
      <c r="L617" s="42"/>
    </row>
    <row r="618" spans="1:14" x14ac:dyDescent="0.2">
      <c r="F618" s="42"/>
      <c r="G618" s="42"/>
      <c r="H618" s="42"/>
      <c r="I618" s="42"/>
      <c r="J618" s="42"/>
      <c r="K618" s="42"/>
      <c r="L618" s="42"/>
    </row>
    <row r="619" spans="1:14" x14ac:dyDescent="0.2">
      <c r="F619" s="42"/>
      <c r="G619" s="42"/>
      <c r="H619" s="42"/>
      <c r="I619" s="42"/>
      <c r="J619" s="42"/>
      <c r="K619" s="42"/>
      <c r="L619" s="42"/>
    </row>
    <row r="620" spans="1:14" s="19" customFormat="1" x14ac:dyDescent="0.2">
      <c r="A620" s="15"/>
      <c r="B620" s="27"/>
      <c r="C620" s="27"/>
      <c r="D620" s="27"/>
      <c r="E620" s="27"/>
      <c r="F620" s="42"/>
      <c r="G620" s="42"/>
      <c r="H620" s="42"/>
      <c r="I620" s="42"/>
      <c r="J620" s="42"/>
      <c r="K620" s="42"/>
      <c r="L620" s="42"/>
      <c r="M620" s="9"/>
      <c r="N620" s="18"/>
    </row>
    <row r="621" spans="1:14" x14ac:dyDescent="0.2">
      <c r="F621" s="42"/>
      <c r="G621" s="42"/>
      <c r="H621" s="42"/>
      <c r="I621" s="42"/>
      <c r="J621" s="42"/>
      <c r="K621" s="42"/>
      <c r="L621" s="42"/>
    </row>
    <row r="622" spans="1:14" x14ac:dyDescent="0.2">
      <c r="F622" s="42"/>
      <c r="G622" s="42"/>
      <c r="H622" s="42"/>
      <c r="I622" s="42"/>
      <c r="J622" s="42"/>
      <c r="K622" s="42"/>
      <c r="L622" s="42"/>
      <c r="M622" s="19"/>
    </row>
    <row r="623" spans="1:14" x14ac:dyDescent="0.2">
      <c r="F623" s="42"/>
      <c r="G623" s="42"/>
      <c r="H623" s="42"/>
      <c r="I623" s="42"/>
      <c r="J623" s="42"/>
      <c r="K623" s="42"/>
      <c r="L623" s="42"/>
    </row>
    <row r="624" spans="1:14" x14ac:dyDescent="0.2">
      <c r="F624" s="42"/>
      <c r="G624" s="42"/>
      <c r="H624" s="42"/>
      <c r="I624" s="42"/>
      <c r="J624" s="42"/>
      <c r="K624" s="42"/>
      <c r="L624" s="42"/>
    </row>
    <row r="625" spans="1:14" x14ac:dyDescent="0.2">
      <c r="F625" s="42"/>
      <c r="G625" s="42"/>
      <c r="H625" s="42"/>
      <c r="I625" s="42"/>
      <c r="J625" s="42"/>
      <c r="K625" s="42"/>
      <c r="L625" s="42"/>
    </row>
    <row r="626" spans="1:14" x14ac:dyDescent="0.2">
      <c r="F626" s="42"/>
      <c r="G626" s="42"/>
      <c r="H626" s="42"/>
      <c r="I626" s="42"/>
      <c r="J626" s="42"/>
      <c r="K626" s="42"/>
      <c r="L626" s="42"/>
    </row>
    <row r="627" spans="1:14" x14ac:dyDescent="0.2">
      <c r="F627" s="42"/>
      <c r="G627" s="42"/>
      <c r="H627" s="42"/>
      <c r="I627" s="42"/>
      <c r="J627" s="42"/>
      <c r="K627" s="42"/>
      <c r="L627" s="42"/>
    </row>
    <row r="628" spans="1:14" x14ac:dyDescent="0.2">
      <c r="F628" s="42"/>
      <c r="G628" s="42"/>
      <c r="H628" s="42"/>
      <c r="I628" s="42"/>
      <c r="J628" s="42"/>
      <c r="K628" s="42"/>
      <c r="L628" s="42"/>
    </row>
    <row r="629" spans="1:14" s="17" customFormat="1" x14ac:dyDescent="0.2">
      <c r="A629" s="15"/>
      <c r="B629" s="27"/>
      <c r="C629" s="27"/>
      <c r="D629" s="27"/>
      <c r="E629" s="27"/>
      <c r="F629" s="42"/>
      <c r="G629" s="42"/>
      <c r="H629" s="42"/>
      <c r="I629" s="42"/>
      <c r="J629" s="42"/>
      <c r="K629" s="42"/>
      <c r="L629" s="42"/>
      <c r="M629" s="9"/>
      <c r="N629" s="16"/>
    </row>
    <row r="630" spans="1:14" x14ac:dyDescent="0.2">
      <c r="F630" s="42"/>
      <c r="G630" s="42"/>
      <c r="H630" s="42"/>
      <c r="I630" s="42"/>
      <c r="J630" s="42"/>
      <c r="K630" s="42"/>
      <c r="L630" s="42"/>
    </row>
    <row r="631" spans="1:14" x14ac:dyDescent="0.2">
      <c r="F631" s="42"/>
      <c r="G631" s="42"/>
      <c r="H631" s="42"/>
      <c r="I631" s="42"/>
      <c r="J631" s="42"/>
      <c r="K631" s="42"/>
      <c r="L631" s="42"/>
      <c r="M631" s="17"/>
    </row>
    <row r="632" spans="1:14" x14ac:dyDescent="0.2">
      <c r="F632" s="42"/>
      <c r="G632" s="42"/>
      <c r="H632" s="42"/>
      <c r="I632" s="42"/>
      <c r="J632" s="42"/>
      <c r="K632" s="42"/>
      <c r="L632" s="42"/>
    </row>
    <row r="633" spans="1:14" x14ac:dyDescent="0.2">
      <c r="F633" s="42"/>
      <c r="G633" s="42"/>
      <c r="H633" s="42"/>
      <c r="I633" s="42"/>
      <c r="J633" s="42"/>
      <c r="K633" s="42"/>
      <c r="L633" s="42"/>
    </row>
    <row r="634" spans="1:14" x14ac:dyDescent="0.2">
      <c r="F634" s="42"/>
      <c r="G634" s="42"/>
      <c r="H634" s="42"/>
      <c r="I634" s="42"/>
      <c r="J634" s="42"/>
      <c r="K634" s="42"/>
      <c r="L634" s="42"/>
    </row>
    <row r="635" spans="1:14" x14ac:dyDescent="0.2">
      <c r="F635" s="42"/>
      <c r="G635" s="42"/>
      <c r="H635" s="42"/>
      <c r="I635" s="42"/>
      <c r="J635" s="42"/>
      <c r="K635" s="42"/>
      <c r="L635" s="42"/>
    </row>
    <row r="636" spans="1:14" x14ac:dyDescent="0.2">
      <c r="A636" s="20"/>
      <c r="B636" s="41"/>
      <c r="C636" s="41"/>
      <c r="D636" s="41"/>
      <c r="E636" s="41"/>
      <c r="F636" s="43"/>
      <c r="G636" s="42"/>
      <c r="H636" s="42"/>
      <c r="I636" s="43"/>
      <c r="J636" s="42"/>
      <c r="K636" s="42"/>
      <c r="L636" s="43"/>
    </row>
    <row r="637" spans="1:14" x14ac:dyDescent="0.2">
      <c r="F637" s="42"/>
      <c r="G637" s="42"/>
      <c r="H637" s="42"/>
      <c r="I637" s="42"/>
      <c r="J637" s="42"/>
      <c r="K637" s="42"/>
      <c r="L637" s="42"/>
    </row>
    <row r="638" spans="1:14" x14ac:dyDescent="0.2">
      <c r="F638" s="42"/>
      <c r="G638" s="43"/>
      <c r="H638" s="43"/>
      <c r="I638" s="42"/>
      <c r="J638" s="43"/>
      <c r="K638" s="43"/>
      <c r="L638" s="42"/>
    </row>
    <row r="639" spans="1:14" x14ac:dyDescent="0.2">
      <c r="F639" s="42"/>
      <c r="G639" s="42"/>
      <c r="H639" s="42"/>
      <c r="I639" s="42"/>
      <c r="J639" s="42"/>
      <c r="K639" s="42"/>
      <c r="L639" s="42"/>
    </row>
    <row r="640" spans="1:14" x14ac:dyDescent="0.2">
      <c r="F640" s="42"/>
      <c r="G640" s="42"/>
      <c r="H640" s="42"/>
      <c r="I640" s="42"/>
      <c r="J640" s="42"/>
      <c r="K640" s="42"/>
      <c r="L640" s="42"/>
    </row>
    <row r="641" spans="1:14" x14ac:dyDescent="0.2">
      <c r="F641" s="42"/>
      <c r="G641" s="42"/>
      <c r="H641" s="42"/>
      <c r="I641" s="42"/>
      <c r="J641" s="42"/>
      <c r="K641" s="42"/>
      <c r="L641" s="42"/>
    </row>
    <row r="642" spans="1:14" x14ac:dyDescent="0.2">
      <c r="F642" s="42"/>
      <c r="G642" s="42"/>
      <c r="H642" s="42"/>
      <c r="I642" s="42"/>
      <c r="J642" s="42"/>
      <c r="K642" s="42"/>
      <c r="L642" s="42"/>
    </row>
    <row r="643" spans="1:14" s="17" customFormat="1" x14ac:dyDescent="0.2">
      <c r="A643" s="15"/>
      <c r="B643" s="27"/>
      <c r="C643" s="27"/>
      <c r="D643" s="27"/>
      <c r="E643" s="27"/>
      <c r="F643" s="42"/>
      <c r="G643" s="42"/>
      <c r="H643" s="42"/>
      <c r="I643" s="42"/>
      <c r="J643" s="42"/>
      <c r="K643" s="42"/>
      <c r="L643" s="42"/>
      <c r="M643" s="9"/>
      <c r="N643" s="16"/>
    </row>
    <row r="644" spans="1:14" x14ac:dyDescent="0.2">
      <c r="F644" s="42"/>
      <c r="G644" s="42"/>
      <c r="H644" s="42"/>
      <c r="I644" s="42"/>
      <c r="J644" s="42"/>
      <c r="K644" s="42"/>
      <c r="L644" s="42"/>
    </row>
    <row r="645" spans="1:14" x14ac:dyDescent="0.2">
      <c r="F645" s="42"/>
      <c r="G645" s="42"/>
      <c r="H645" s="42"/>
      <c r="I645" s="42"/>
      <c r="J645" s="42"/>
      <c r="K645" s="42"/>
      <c r="L645" s="42"/>
      <c r="M645" s="17"/>
    </row>
    <row r="646" spans="1:14" x14ac:dyDescent="0.2">
      <c r="F646" s="42"/>
      <c r="G646" s="42"/>
      <c r="H646" s="42"/>
      <c r="I646" s="42"/>
      <c r="J646" s="42"/>
      <c r="K646" s="42"/>
      <c r="L646" s="42"/>
    </row>
    <row r="647" spans="1:14" x14ac:dyDescent="0.2">
      <c r="F647" s="42"/>
      <c r="G647" s="42"/>
      <c r="H647" s="42"/>
      <c r="I647" s="42"/>
      <c r="J647" s="42"/>
      <c r="K647" s="42"/>
      <c r="L647" s="42"/>
    </row>
    <row r="648" spans="1:14" x14ac:dyDescent="0.2">
      <c r="F648" s="42"/>
      <c r="G648" s="42"/>
      <c r="H648" s="42"/>
      <c r="I648" s="42"/>
      <c r="J648" s="42"/>
      <c r="K648" s="42"/>
      <c r="L648" s="42"/>
    </row>
    <row r="649" spans="1:14" x14ac:dyDescent="0.2">
      <c r="F649" s="42"/>
      <c r="G649" s="42"/>
      <c r="H649" s="42"/>
      <c r="I649" s="42"/>
      <c r="J649" s="42"/>
      <c r="K649" s="42"/>
      <c r="L649" s="42"/>
    </row>
    <row r="650" spans="1:14" x14ac:dyDescent="0.2">
      <c r="F650" s="42"/>
      <c r="G650" s="42"/>
      <c r="H650" s="42"/>
      <c r="I650" s="42"/>
      <c r="J650" s="42"/>
      <c r="K650" s="42"/>
      <c r="L650" s="42"/>
    </row>
    <row r="651" spans="1:14" x14ac:dyDescent="0.2">
      <c r="F651" s="42"/>
      <c r="G651" s="42"/>
      <c r="H651" s="42"/>
      <c r="I651" s="42"/>
      <c r="J651" s="42"/>
      <c r="K651" s="42"/>
      <c r="L651" s="42"/>
    </row>
    <row r="652" spans="1:14" x14ac:dyDescent="0.2">
      <c r="F652" s="42"/>
      <c r="G652" s="42"/>
      <c r="H652" s="42"/>
      <c r="I652" s="42"/>
      <c r="J652" s="42"/>
      <c r="K652" s="42"/>
      <c r="L652" s="42"/>
    </row>
    <row r="653" spans="1:14" x14ac:dyDescent="0.2">
      <c r="F653" s="42"/>
      <c r="G653" s="42"/>
      <c r="H653" s="42"/>
      <c r="I653" s="42"/>
      <c r="J653" s="42"/>
      <c r="K653" s="42"/>
      <c r="L653" s="42"/>
    </row>
    <row r="654" spans="1:14" x14ac:dyDescent="0.2">
      <c r="F654" s="42"/>
      <c r="G654" s="42"/>
      <c r="H654" s="42"/>
      <c r="I654" s="42"/>
      <c r="J654" s="42"/>
      <c r="K654" s="42"/>
      <c r="L654" s="42"/>
    </row>
    <row r="655" spans="1:14" x14ac:dyDescent="0.2">
      <c r="F655" s="42"/>
      <c r="G655" s="42"/>
      <c r="H655" s="42"/>
      <c r="I655" s="42"/>
      <c r="J655" s="42"/>
      <c r="K655" s="42"/>
      <c r="L655" s="42"/>
    </row>
    <row r="656" spans="1:14" x14ac:dyDescent="0.2">
      <c r="F656" s="42"/>
      <c r="G656" s="42"/>
      <c r="H656" s="42"/>
      <c r="I656" s="42"/>
      <c r="J656" s="42"/>
      <c r="K656" s="42"/>
      <c r="L656" s="42"/>
    </row>
    <row r="657" spans="6:12" x14ac:dyDescent="0.2">
      <c r="F657" s="42"/>
      <c r="G657" s="42"/>
      <c r="H657" s="42"/>
      <c r="I657" s="42"/>
      <c r="J657" s="42"/>
      <c r="K657" s="42"/>
      <c r="L657" s="42"/>
    </row>
    <row r="658" spans="6:12" x14ac:dyDescent="0.2">
      <c r="F658" s="42"/>
      <c r="G658" s="42"/>
      <c r="H658" s="42"/>
      <c r="I658" s="42"/>
      <c r="J658" s="42"/>
      <c r="K658" s="42"/>
      <c r="L658" s="42"/>
    </row>
    <row r="659" spans="6:12" x14ac:dyDescent="0.2">
      <c r="F659" s="42"/>
      <c r="G659" s="42"/>
      <c r="H659" s="42"/>
      <c r="I659" s="42"/>
      <c r="J659" s="42"/>
      <c r="K659" s="42"/>
      <c r="L659" s="42"/>
    </row>
    <row r="660" spans="6:12" x14ac:dyDescent="0.2">
      <c r="F660" s="42"/>
      <c r="G660" s="42"/>
      <c r="H660" s="42"/>
      <c r="I660" s="42"/>
      <c r="J660" s="42"/>
      <c r="K660" s="42"/>
      <c r="L660" s="42"/>
    </row>
    <row r="661" spans="6:12" x14ac:dyDescent="0.2">
      <c r="F661" s="42"/>
      <c r="G661" s="42"/>
      <c r="H661" s="42"/>
      <c r="I661" s="42"/>
      <c r="J661" s="42"/>
      <c r="K661" s="42"/>
      <c r="L661" s="42"/>
    </row>
    <row r="662" spans="6:12" x14ac:dyDescent="0.2">
      <c r="F662" s="42"/>
      <c r="G662" s="42"/>
      <c r="H662" s="42"/>
      <c r="I662" s="42"/>
      <c r="J662" s="42"/>
      <c r="K662" s="42"/>
      <c r="L662" s="42"/>
    </row>
    <row r="663" spans="6:12" x14ac:dyDescent="0.2">
      <c r="F663" s="42"/>
      <c r="G663" s="42"/>
      <c r="H663" s="42"/>
      <c r="I663" s="42"/>
      <c r="J663" s="42"/>
      <c r="K663" s="42"/>
      <c r="L663" s="42"/>
    </row>
    <row r="664" spans="6:12" x14ac:dyDescent="0.2">
      <c r="F664" s="42"/>
      <c r="G664" s="42"/>
      <c r="H664" s="42"/>
      <c r="I664" s="42"/>
      <c r="J664" s="42"/>
      <c r="K664" s="42"/>
      <c r="L664" s="42"/>
    </row>
    <row r="665" spans="6:12" x14ac:dyDescent="0.2">
      <c r="F665" s="42"/>
      <c r="G665" s="42"/>
      <c r="H665" s="42"/>
      <c r="I665" s="42"/>
      <c r="J665" s="42"/>
      <c r="K665" s="42"/>
      <c r="L665" s="42"/>
    </row>
    <row r="666" spans="6:12" x14ac:dyDescent="0.2">
      <c r="F666" s="42"/>
      <c r="G666" s="42"/>
      <c r="H666" s="42"/>
      <c r="I666" s="42"/>
      <c r="J666" s="42"/>
      <c r="K666" s="42"/>
      <c r="L666" s="42"/>
    </row>
    <row r="667" spans="6:12" x14ac:dyDescent="0.2">
      <c r="F667" s="42"/>
      <c r="G667" s="42"/>
      <c r="H667" s="42"/>
      <c r="I667" s="42"/>
      <c r="J667" s="42"/>
      <c r="K667" s="42"/>
      <c r="L667" s="42"/>
    </row>
    <row r="668" spans="6:12" x14ac:dyDescent="0.2">
      <c r="F668" s="42"/>
      <c r="G668" s="42"/>
      <c r="H668" s="42"/>
      <c r="I668" s="42"/>
      <c r="J668" s="42"/>
      <c r="K668" s="42"/>
      <c r="L668" s="42"/>
    </row>
    <row r="669" spans="6:12" x14ac:dyDescent="0.2">
      <c r="F669" s="42"/>
      <c r="G669" s="42"/>
      <c r="H669" s="42"/>
      <c r="I669" s="42"/>
      <c r="J669" s="42"/>
      <c r="K669" s="42"/>
      <c r="L669" s="42"/>
    </row>
    <row r="670" spans="6:12" x14ac:dyDescent="0.2">
      <c r="F670" s="42"/>
      <c r="G670" s="42"/>
      <c r="H670" s="42"/>
      <c r="I670" s="42"/>
      <c r="J670" s="42"/>
      <c r="K670" s="42"/>
      <c r="L670" s="42"/>
    </row>
    <row r="671" spans="6:12" x14ac:dyDescent="0.2">
      <c r="F671" s="42"/>
      <c r="G671" s="42"/>
      <c r="H671" s="42"/>
      <c r="I671" s="42"/>
      <c r="J671" s="42"/>
      <c r="K671" s="42"/>
      <c r="L671" s="42"/>
    </row>
    <row r="672" spans="6:12" x14ac:dyDescent="0.2">
      <c r="F672" s="42"/>
      <c r="G672" s="42"/>
      <c r="H672" s="42"/>
      <c r="I672" s="42"/>
      <c r="J672" s="42"/>
      <c r="K672" s="42"/>
      <c r="L672" s="42"/>
    </row>
    <row r="673" spans="1:14" x14ac:dyDescent="0.2">
      <c r="F673" s="42"/>
      <c r="G673" s="42"/>
      <c r="H673" s="42"/>
      <c r="I673" s="42"/>
      <c r="J673" s="42"/>
      <c r="K673" s="42"/>
      <c r="L673" s="42"/>
    </row>
    <row r="674" spans="1:14" x14ac:dyDescent="0.2">
      <c r="F674" s="42"/>
      <c r="G674" s="42"/>
      <c r="H674" s="42"/>
      <c r="I674" s="42"/>
      <c r="J674" s="42"/>
      <c r="K674" s="42"/>
      <c r="L674" s="42"/>
    </row>
    <row r="675" spans="1:14" x14ac:dyDescent="0.2">
      <c r="F675" s="42"/>
      <c r="G675" s="42"/>
      <c r="H675" s="42"/>
      <c r="I675" s="42"/>
      <c r="J675" s="42"/>
      <c r="K675" s="42"/>
      <c r="L675" s="42"/>
    </row>
    <row r="676" spans="1:14" x14ac:dyDescent="0.2">
      <c r="F676" s="42"/>
      <c r="G676" s="42"/>
      <c r="H676" s="42"/>
      <c r="I676" s="42"/>
      <c r="J676" s="42"/>
      <c r="K676" s="42"/>
      <c r="L676" s="42"/>
    </row>
    <row r="677" spans="1:14" x14ac:dyDescent="0.2">
      <c r="F677" s="42"/>
      <c r="G677" s="42"/>
      <c r="H677" s="42"/>
      <c r="I677" s="42"/>
      <c r="J677" s="42"/>
      <c r="K677" s="42"/>
      <c r="L677" s="42"/>
    </row>
    <row r="678" spans="1:14" x14ac:dyDescent="0.2">
      <c r="F678" s="42"/>
      <c r="G678" s="42"/>
      <c r="H678" s="42"/>
      <c r="I678" s="42"/>
      <c r="J678" s="42"/>
      <c r="K678" s="42"/>
      <c r="L678" s="42"/>
    </row>
    <row r="679" spans="1:14" x14ac:dyDescent="0.2">
      <c r="F679" s="42"/>
      <c r="G679" s="42"/>
      <c r="H679" s="42"/>
      <c r="I679" s="42"/>
      <c r="J679" s="42"/>
      <c r="K679" s="42"/>
      <c r="L679" s="42"/>
    </row>
    <row r="680" spans="1:14" x14ac:dyDescent="0.2">
      <c r="F680" s="42"/>
      <c r="G680" s="42"/>
      <c r="H680" s="42"/>
      <c r="I680" s="42"/>
      <c r="J680" s="42"/>
      <c r="K680" s="42"/>
      <c r="L680" s="42"/>
    </row>
    <row r="681" spans="1:14" x14ac:dyDescent="0.2">
      <c r="F681" s="42"/>
      <c r="G681" s="42"/>
      <c r="H681" s="42"/>
      <c r="I681" s="42"/>
      <c r="J681" s="42"/>
      <c r="K681" s="42"/>
      <c r="L681" s="42"/>
    </row>
    <row r="682" spans="1:14" x14ac:dyDescent="0.2">
      <c r="F682" s="42"/>
      <c r="G682" s="42"/>
      <c r="H682" s="42"/>
      <c r="I682" s="42"/>
      <c r="J682" s="42"/>
      <c r="K682" s="42"/>
      <c r="L682" s="42"/>
    </row>
    <row r="683" spans="1:14" x14ac:dyDescent="0.2">
      <c r="F683" s="42"/>
      <c r="G683" s="42"/>
      <c r="H683" s="42"/>
      <c r="I683" s="42"/>
      <c r="J683" s="42"/>
      <c r="K683" s="42"/>
      <c r="L683" s="42"/>
    </row>
    <row r="684" spans="1:14" x14ac:dyDescent="0.2">
      <c r="F684" s="42"/>
      <c r="G684" s="42"/>
      <c r="H684" s="42"/>
      <c r="I684" s="42"/>
      <c r="J684" s="42"/>
      <c r="K684" s="42"/>
      <c r="L684" s="42"/>
    </row>
    <row r="685" spans="1:14" x14ac:dyDescent="0.2">
      <c r="F685" s="42"/>
      <c r="G685" s="42"/>
      <c r="H685" s="42"/>
      <c r="I685" s="42"/>
      <c r="J685" s="42"/>
      <c r="K685" s="42"/>
      <c r="L685" s="42"/>
    </row>
    <row r="686" spans="1:14" x14ac:dyDescent="0.2">
      <c r="F686" s="42"/>
      <c r="G686" s="42"/>
      <c r="H686" s="42"/>
      <c r="I686" s="42"/>
      <c r="J686" s="42"/>
      <c r="K686" s="42"/>
      <c r="L686" s="42"/>
    </row>
    <row r="687" spans="1:14" x14ac:dyDescent="0.2">
      <c r="F687" s="42"/>
      <c r="G687" s="42"/>
      <c r="H687" s="42"/>
      <c r="I687" s="42"/>
      <c r="J687" s="42"/>
      <c r="K687" s="42"/>
      <c r="L687" s="42"/>
    </row>
    <row r="688" spans="1:14" s="17" customFormat="1" x14ac:dyDescent="0.2">
      <c r="A688" s="15"/>
      <c r="B688" s="27"/>
      <c r="C688" s="27"/>
      <c r="D688" s="27"/>
      <c r="E688" s="27"/>
      <c r="F688" s="42"/>
      <c r="G688" s="42"/>
      <c r="H688" s="42"/>
      <c r="I688" s="42"/>
      <c r="J688" s="42"/>
      <c r="K688" s="42"/>
      <c r="L688" s="42"/>
      <c r="M688" s="9"/>
      <c r="N688" s="16"/>
    </row>
    <row r="689" spans="1:14" x14ac:dyDescent="0.2">
      <c r="F689" s="42"/>
      <c r="G689" s="42"/>
      <c r="H689" s="42"/>
      <c r="I689" s="42"/>
      <c r="J689" s="42"/>
      <c r="K689" s="42"/>
      <c r="L689" s="42"/>
    </row>
    <row r="690" spans="1:14" x14ac:dyDescent="0.2">
      <c r="F690" s="42"/>
      <c r="G690" s="42"/>
      <c r="H690" s="42"/>
      <c r="I690" s="42"/>
      <c r="J690" s="42"/>
      <c r="K690" s="42"/>
      <c r="L690" s="42"/>
      <c r="M690" s="17"/>
    </row>
    <row r="691" spans="1:14" x14ac:dyDescent="0.2">
      <c r="F691" s="42"/>
      <c r="G691" s="42"/>
      <c r="H691" s="42"/>
      <c r="I691" s="42"/>
      <c r="J691" s="42"/>
      <c r="K691" s="42"/>
      <c r="L691" s="42"/>
    </row>
    <row r="692" spans="1:14" x14ac:dyDescent="0.2">
      <c r="F692" s="42"/>
      <c r="G692" s="42"/>
      <c r="H692" s="42"/>
      <c r="I692" s="42"/>
      <c r="J692" s="42"/>
      <c r="K692" s="42"/>
      <c r="L692" s="42"/>
    </row>
    <row r="693" spans="1:14" x14ac:dyDescent="0.2">
      <c r="F693" s="42"/>
      <c r="G693" s="42"/>
      <c r="H693" s="42"/>
      <c r="I693" s="42"/>
      <c r="J693" s="42"/>
      <c r="K693" s="42"/>
      <c r="L693" s="42"/>
    </row>
    <row r="694" spans="1:14" x14ac:dyDescent="0.2">
      <c r="F694" s="42"/>
      <c r="G694" s="42"/>
      <c r="H694" s="42"/>
      <c r="I694" s="42"/>
      <c r="J694" s="42"/>
      <c r="K694" s="42"/>
      <c r="L694" s="42"/>
    </row>
    <row r="695" spans="1:14" x14ac:dyDescent="0.2">
      <c r="F695" s="42"/>
      <c r="G695" s="42"/>
      <c r="H695" s="42"/>
      <c r="I695" s="42"/>
      <c r="J695" s="42"/>
      <c r="K695" s="42"/>
      <c r="L695" s="42"/>
    </row>
    <row r="696" spans="1:14" x14ac:dyDescent="0.2">
      <c r="F696" s="42"/>
      <c r="G696" s="42"/>
      <c r="H696" s="42"/>
      <c r="I696" s="42"/>
      <c r="J696" s="42"/>
      <c r="K696" s="42"/>
      <c r="L696" s="42"/>
    </row>
    <row r="697" spans="1:14" x14ac:dyDescent="0.2">
      <c r="F697" s="42"/>
      <c r="G697" s="42"/>
      <c r="H697" s="42"/>
      <c r="I697" s="42"/>
      <c r="J697" s="42"/>
      <c r="K697" s="42"/>
      <c r="L697" s="42"/>
    </row>
    <row r="698" spans="1:14" s="19" customFormat="1" x14ac:dyDescent="0.2">
      <c r="A698" s="15"/>
      <c r="B698" s="27"/>
      <c r="C698" s="27"/>
      <c r="D698" s="27"/>
      <c r="E698" s="27"/>
      <c r="F698" s="42"/>
      <c r="G698" s="42"/>
      <c r="H698" s="42"/>
      <c r="I698" s="42"/>
      <c r="J698" s="42"/>
      <c r="K698" s="42"/>
      <c r="L698" s="42"/>
      <c r="M698" s="9"/>
      <c r="N698" s="18"/>
    </row>
    <row r="699" spans="1:14" s="17" customFormat="1" x14ac:dyDescent="0.2">
      <c r="A699" s="15"/>
      <c r="B699" s="27"/>
      <c r="C699" s="27"/>
      <c r="D699" s="27"/>
      <c r="E699" s="27"/>
      <c r="F699" s="42"/>
      <c r="G699" s="42"/>
      <c r="H699" s="42"/>
      <c r="I699" s="42"/>
      <c r="J699" s="42"/>
      <c r="K699" s="42"/>
      <c r="L699" s="42"/>
      <c r="M699" s="9"/>
      <c r="N699" s="16"/>
    </row>
    <row r="700" spans="1:14" x14ac:dyDescent="0.2">
      <c r="F700" s="42"/>
      <c r="G700" s="42"/>
      <c r="H700" s="42"/>
      <c r="I700" s="42"/>
      <c r="J700" s="42"/>
      <c r="K700" s="42"/>
      <c r="L700" s="42"/>
      <c r="M700" s="19"/>
    </row>
    <row r="701" spans="1:14" x14ac:dyDescent="0.2">
      <c r="F701" s="42"/>
      <c r="G701" s="42"/>
      <c r="H701" s="42"/>
      <c r="I701" s="42"/>
      <c r="J701" s="42"/>
      <c r="K701" s="42"/>
      <c r="L701" s="42"/>
      <c r="M701" s="17"/>
    </row>
    <row r="702" spans="1:14" x14ac:dyDescent="0.2">
      <c r="F702" s="42"/>
      <c r="G702" s="42"/>
      <c r="H702" s="42"/>
      <c r="I702" s="42"/>
      <c r="J702" s="42"/>
      <c r="K702" s="42"/>
      <c r="L702" s="42"/>
    </row>
    <row r="703" spans="1:14" x14ac:dyDescent="0.2">
      <c r="F703" s="42"/>
      <c r="G703" s="42"/>
      <c r="H703" s="42"/>
      <c r="I703" s="42"/>
      <c r="J703" s="42"/>
      <c r="K703" s="42"/>
      <c r="L703" s="42"/>
    </row>
    <row r="704" spans="1:14" x14ac:dyDescent="0.2">
      <c r="F704" s="42"/>
      <c r="G704" s="42"/>
      <c r="H704" s="42"/>
      <c r="I704" s="42"/>
      <c r="J704" s="42"/>
      <c r="K704" s="42"/>
      <c r="L704" s="42"/>
    </row>
    <row r="705" spans="1:12" x14ac:dyDescent="0.2">
      <c r="F705" s="42"/>
      <c r="G705" s="42"/>
      <c r="H705" s="42"/>
      <c r="I705" s="42"/>
      <c r="J705" s="42"/>
      <c r="K705" s="42"/>
      <c r="L705" s="42"/>
    </row>
    <row r="706" spans="1:12" x14ac:dyDescent="0.2">
      <c r="F706" s="42"/>
      <c r="G706" s="42"/>
      <c r="H706" s="42"/>
      <c r="I706" s="42"/>
      <c r="J706" s="42"/>
      <c r="K706" s="42"/>
      <c r="L706" s="42"/>
    </row>
    <row r="707" spans="1:12" x14ac:dyDescent="0.2">
      <c r="F707" s="42"/>
      <c r="G707" s="42"/>
      <c r="H707" s="42"/>
      <c r="I707" s="42"/>
      <c r="J707" s="42"/>
      <c r="K707" s="42"/>
      <c r="L707" s="42"/>
    </row>
    <row r="708" spans="1:12" x14ac:dyDescent="0.2">
      <c r="F708" s="42"/>
      <c r="G708" s="42"/>
      <c r="H708" s="42"/>
      <c r="I708" s="42"/>
      <c r="J708" s="42"/>
      <c r="K708" s="42"/>
      <c r="L708" s="42"/>
    </row>
    <row r="709" spans="1:12" x14ac:dyDescent="0.2">
      <c r="F709" s="42"/>
      <c r="G709" s="42"/>
      <c r="H709" s="42"/>
      <c r="I709" s="42"/>
      <c r="J709" s="42"/>
      <c r="K709" s="42"/>
      <c r="L709" s="42"/>
    </row>
    <row r="710" spans="1:12" x14ac:dyDescent="0.2">
      <c r="F710" s="42"/>
      <c r="G710" s="42"/>
      <c r="H710" s="42"/>
      <c r="I710" s="42"/>
      <c r="J710" s="42"/>
      <c r="K710" s="42"/>
      <c r="L710" s="42"/>
    </row>
    <row r="711" spans="1:12" x14ac:dyDescent="0.2">
      <c r="F711" s="42"/>
      <c r="G711" s="42"/>
      <c r="H711" s="42"/>
      <c r="I711" s="42"/>
      <c r="J711" s="42"/>
      <c r="K711" s="42"/>
      <c r="L711" s="42"/>
    </row>
    <row r="712" spans="1:12" x14ac:dyDescent="0.2">
      <c r="F712" s="42"/>
      <c r="G712" s="42"/>
      <c r="H712" s="42"/>
      <c r="I712" s="42"/>
      <c r="J712" s="42"/>
      <c r="K712" s="42"/>
      <c r="L712" s="42"/>
    </row>
    <row r="713" spans="1:12" x14ac:dyDescent="0.2">
      <c r="F713" s="42"/>
      <c r="G713" s="42"/>
      <c r="H713" s="42"/>
      <c r="I713" s="42"/>
      <c r="J713" s="42"/>
      <c r="K713" s="42"/>
      <c r="L713" s="42"/>
    </row>
    <row r="714" spans="1:12" x14ac:dyDescent="0.2">
      <c r="A714" s="20"/>
      <c r="B714" s="41"/>
      <c r="C714" s="41"/>
      <c r="D714" s="41"/>
      <c r="E714" s="41"/>
      <c r="F714" s="43"/>
      <c r="G714" s="42"/>
      <c r="H714" s="42"/>
      <c r="I714" s="43"/>
      <c r="J714" s="42"/>
      <c r="K714" s="42"/>
      <c r="L714" s="43"/>
    </row>
    <row r="715" spans="1:12" x14ac:dyDescent="0.2">
      <c r="F715" s="42"/>
      <c r="G715" s="42"/>
      <c r="H715" s="42"/>
      <c r="I715" s="42"/>
      <c r="J715" s="42"/>
      <c r="K715" s="42"/>
      <c r="L715" s="42"/>
    </row>
    <row r="716" spans="1:12" x14ac:dyDescent="0.2">
      <c r="F716" s="42"/>
      <c r="G716" s="43"/>
      <c r="H716" s="43"/>
      <c r="I716" s="42"/>
      <c r="J716" s="43"/>
      <c r="K716" s="43"/>
      <c r="L716" s="42"/>
    </row>
    <row r="717" spans="1:12" x14ac:dyDescent="0.2">
      <c r="F717" s="42"/>
      <c r="G717" s="42"/>
      <c r="H717" s="42"/>
      <c r="I717" s="42"/>
      <c r="J717" s="42"/>
      <c r="K717" s="42"/>
      <c r="L717" s="42"/>
    </row>
    <row r="718" spans="1:12" x14ac:dyDescent="0.2">
      <c r="F718" s="42"/>
      <c r="G718" s="42"/>
      <c r="H718" s="42"/>
      <c r="I718" s="42"/>
      <c r="J718" s="42"/>
      <c r="K718" s="42"/>
      <c r="L718" s="42"/>
    </row>
    <row r="719" spans="1:12" x14ac:dyDescent="0.2">
      <c r="F719" s="42"/>
      <c r="G719" s="42"/>
      <c r="H719" s="42"/>
      <c r="I719" s="42"/>
      <c r="J719" s="42"/>
      <c r="K719" s="42"/>
      <c r="L719" s="42"/>
    </row>
    <row r="720" spans="1:12" x14ac:dyDescent="0.2">
      <c r="F720" s="42"/>
      <c r="G720" s="42"/>
      <c r="H720" s="42"/>
      <c r="I720" s="42"/>
      <c r="J720" s="42"/>
      <c r="K720" s="42"/>
      <c r="L720" s="42"/>
    </row>
    <row r="721" spans="6:12" x14ac:dyDescent="0.2">
      <c r="F721" s="42"/>
      <c r="G721" s="42"/>
      <c r="H721" s="42"/>
      <c r="I721" s="42"/>
      <c r="J721" s="42"/>
      <c r="K721" s="42"/>
      <c r="L721" s="42"/>
    </row>
    <row r="722" spans="6:12" x14ac:dyDescent="0.2">
      <c r="F722" s="42"/>
      <c r="G722" s="42"/>
      <c r="H722" s="42"/>
      <c r="I722" s="42"/>
      <c r="J722" s="42"/>
      <c r="K722" s="42"/>
      <c r="L722" s="42"/>
    </row>
    <row r="723" spans="6:12" x14ac:dyDescent="0.2">
      <c r="F723" s="42"/>
      <c r="G723" s="42"/>
      <c r="H723" s="42"/>
      <c r="I723" s="42"/>
      <c r="J723" s="42"/>
      <c r="K723" s="42"/>
      <c r="L723" s="42"/>
    </row>
    <row r="724" spans="6:12" x14ac:dyDescent="0.2">
      <c r="F724" s="42"/>
      <c r="G724" s="42"/>
      <c r="H724" s="42"/>
      <c r="I724" s="42"/>
      <c r="J724" s="42"/>
      <c r="K724" s="42"/>
      <c r="L724" s="42"/>
    </row>
    <row r="725" spans="6:12" x14ac:dyDescent="0.2">
      <c r="F725" s="42"/>
      <c r="G725" s="42"/>
      <c r="H725" s="42"/>
      <c r="I725" s="42"/>
      <c r="J725" s="42"/>
      <c r="K725" s="42"/>
      <c r="L725" s="42"/>
    </row>
    <row r="726" spans="6:12" x14ac:dyDescent="0.2">
      <c r="F726" s="42"/>
      <c r="G726" s="42"/>
      <c r="H726" s="42"/>
      <c r="I726" s="42"/>
      <c r="J726" s="42"/>
      <c r="K726" s="42"/>
      <c r="L726" s="42"/>
    </row>
    <row r="727" spans="6:12" x14ac:dyDescent="0.2">
      <c r="F727" s="42"/>
      <c r="G727" s="42"/>
      <c r="H727" s="42"/>
      <c r="I727" s="42"/>
      <c r="J727" s="42"/>
      <c r="K727" s="42"/>
      <c r="L727" s="42"/>
    </row>
    <row r="728" spans="6:12" x14ac:dyDescent="0.2">
      <c r="F728" s="42"/>
      <c r="G728" s="42"/>
      <c r="H728" s="42"/>
      <c r="I728" s="42"/>
      <c r="J728" s="42"/>
      <c r="K728" s="42"/>
      <c r="L728" s="42"/>
    </row>
    <row r="729" spans="6:12" x14ac:dyDescent="0.2">
      <c r="F729" s="42"/>
      <c r="G729" s="42"/>
      <c r="H729" s="42"/>
      <c r="I729" s="42"/>
      <c r="J729" s="42"/>
      <c r="K729" s="42"/>
      <c r="L729" s="42"/>
    </row>
    <row r="730" spans="6:12" x14ac:dyDescent="0.2">
      <c r="F730" s="42"/>
      <c r="G730" s="42"/>
      <c r="H730" s="42"/>
      <c r="I730" s="42"/>
      <c r="J730" s="42"/>
      <c r="K730" s="42"/>
      <c r="L730" s="42"/>
    </row>
    <row r="731" spans="6:12" x14ac:dyDescent="0.2">
      <c r="F731" s="42"/>
      <c r="G731" s="42"/>
      <c r="H731" s="42"/>
      <c r="I731" s="42"/>
      <c r="J731" s="42"/>
      <c r="K731" s="42"/>
      <c r="L731" s="42"/>
    </row>
    <row r="732" spans="6:12" x14ac:dyDescent="0.2">
      <c r="F732" s="42"/>
      <c r="G732" s="42"/>
      <c r="H732" s="42"/>
      <c r="I732" s="42"/>
      <c r="J732" s="42"/>
      <c r="K732" s="42"/>
      <c r="L732" s="42"/>
    </row>
    <row r="733" spans="6:12" x14ac:dyDescent="0.2">
      <c r="F733" s="42"/>
      <c r="G733" s="42"/>
      <c r="H733" s="42"/>
      <c r="I733" s="42"/>
      <c r="J733" s="42"/>
      <c r="K733" s="42"/>
      <c r="L733" s="42"/>
    </row>
    <row r="734" spans="6:12" x14ac:dyDescent="0.2">
      <c r="F734" s="42"/>
      <c r="G734" s="42"/>
      <c r="H734" s="42"/>
      <c r="I734" s="42"/>
      <c r="J734" s="42"/>
      <c r="K734" s="42"/>
      <c r="L734" s="42"/>
    </row>
    <row r="735" spans="6:12" x14ac:dyDescent="0.2">
      <c r="F735" s="42"/>
      <c r="G735" s="42"/>
      <c r="H735" s="42"/>
      <c r="I735" s="42"/>
      <c r="J735" s="42"/>
      <c r="K735" s="42"/>
      <c r="L735" s="42"/>
    </row>
    <row r="736" spans="6:12" x14ac:dyDescent="0.2">
      <c r="F736" s="42"/>
      <c r="G736" s="42"/>
      <c r="H736" s="42"/>
      <c r="I736" s="42"/>
      <c r="J736" s="42"/>
      <c r="K736" s="42"/>
      <c r="L736" s="42"/>
    </row>
    <row r="737" spans="6:12" x14ac:dyDescent="0.2">
      <c r="F737" s="42"/>
      <c r="G737" s="42"/>
      <c r="H737" s="42"/>
      <c r="I737" s="42"/>
      <c r="J737" s="42"/>
      <c r="K737" s="42"/>
      <c r="L737" s="42"/>
    </row>
    <row r="738" spans="6:12" x14ac:dyDescent="0.2">
      <c r="F738" s="42"/>
      <c r="G738" s="42"/>
      <c r="H738" s="42"/>
      <c r="I738" s="42"/>
      <c r="J738" s="42"/>
      <c r="K738" s="42"/>
      <c r="L738" s="42"/>
    </row>
    <row r="739" spans="6:12" x14ac:dyDescent="0.2">
      <c r="F739" s="42"/>
      <c r="G739" s="42"/>
      <c r="H739" s="42"/>
      <c r="I739" s="42"/>
      <c r="J739" s="42"/>
      <c r="K739" s="42"/>
      <c r="L739" s="42"/>
    </row>
    <row r="740" spans="6:12" x14ac:dyDescent="0.2">
      <c r="F740" s="42"/>
      <c r="G740" s="42"/>
      <c r="H740" s="42"/>
      <c r="I740" s="42"/>
      <c r="J740" s="42"/>
      <c r="K740" s="42"/>
      <c r="L740" s="42"/>
    </row>
    <row r="741" spans="6:12" x14ac:dyDescent="0.2">
      <c r="F741" s="42"/>
      <c r="G741" s="42"/>
      <c r="H741" s="42"/>
      <c r="I741" s="42"/>
      <c r="J741" s="42"/>
      <c r="K741" s="42"/>
      <c r="L741" s="42"/>
    </row>
    <row r="742" spans="6:12" x14ac:dyDescent="0.2">
      <c r="F742" s="42"/>
      <c r="G742" s="42"/>
      <c r="H742" s="42"/>
      <c r="I742" s="42"/>
      <c r="J742" s="42"/>
      <c r="K742" s="42"/>
      <c r="L742" s="42"/>
    </row>
    <row r="743" spans="6:12" x14ac:dyDescent="0.2">
      <c r="F743" s="42"/>
      <c r="G743" s="42"/>
      <c r="H743" s="42"/>
      <c r="I743" s="42"/>
      <c r="J743" s="42"/>
      <c r="K743" s="42"/>
      <c r="L743" s="42"/>
    </row>
    <row r="744" spans="6:12" x14ac:dyDescent="0.2">
      <c r="F744" s="42"/>
      <c r="G744" s="42"/>
      <c r="H744" s="42"/>
      <c r="I744" s="42"/>
      <c r="J744" s="42"/>
      <c r="K744" s="42"/>
      <c r="L744" s="42"/>
    </row>
    <row r="745" spans="6:12" x14ac:dyDescent="0.2">
      <c r="F745" s="42"/>
      <c r="G745" s="42"/>
      <c r="H745" s="42"/>
      <c r="I745" s="42"/>
      <c r="J745" s="42"/>
      <c r="K745" s="42"/>
      <c r="L745" s="42"/>
    </row>
    <row r="746" spans="6:12" x14ac:dyDescent="0.2">
      <c r="F746" s="42"/>
      <c r="G746" s="42"/>
      <c r="H746" s="42"/>
      <c r="I746" s="42"/>
      <c r="J746" s="42"/>
      <c r="K746" s="42"/>
      <c r="L746" s="42"/>
    </row>
    <row r="747" spans="6:12" x14ac:dyDescent="0.2">
      <c r="F747" s="42"/>
      <c r="G747" s="42"/>
      <c r="H747" s="42"/>
      <c r="I747" s="42"/>
      <c r="J747" s="42"/>
      <c r="K747" s="42"/>
      <c r="L747" s="42"/>
    </row>
    <row r="748" spans="6:12" x14ac:dyDescent="0.2">
      <c r="F748" s="42"/>
      <c r="G748" s="42"/>
      <c r="H748" s="42"/>
      <c r="I748" s="42"/>
      <c r="J748" s="42"/>
      <c r="K748" s="42"/>
      <c r="L748" s="42"/>
    </row>
    <row r="749" spans="6:12" x14ac:dyDescent="0.2">
      <c r="F749" s="42"/>
      <c r="G749" s="42"/>
      <c r="H749" s="42"/>
      <c r="I749" s="42"/>
      <c r="J749" s="42"/>
      <c r="K749" s="42"/>
      <c r="L749" s="42"/>
    </row>
    <row r="750" spans="6:12" x14ac:dyDescent="0.2">
      <c r="F750" s="42"/>
      <c r="G750" s="42"/>
      <c r="H750" s="42"/>
      <c r="I750" s="42"/>
      <c r="J750" s="42"/>
      <c r="K750" s="42"/>
      <c r="L750" s="42"/>
    </row>
    <row r="751" spans="6:12" x14ac:dyDescent="0.2">
      <c r="F751" s="42"/>
      <c r="G751" s="42"/>
      <c r="H751" s="42"/>
      <c r="I751" s="42"/>
      <c r="J751" s="42"/>
      <c r="K751" s="42"/>
      <c r="L751" s="42"/>
    </row>
    <row r="752" spans="6:12" x14ac:dyDescent="0.2">
      <c r="F752" s="42"/>
      <c r="G752" s="42"/>
      <c r="H752" s="42"/>
      <c r="I752" s="42"/>
      <c r="J752" s="42"/>
      <c r="K752" s="42"/>
      <c r="L752" s="42"/>
    </row>
    <row r="753" spans="6:12" x14ac:dyDescent="0.2">
      <c r="F753" s="42"/>
      <c r="G753" s="42"/>
      <c r="H753" s="42"/>
      <c r="I753" s="42"/>
      <c r="J753" s="42"/>
      <c r="K753" s="42"/>
      <c r="L753" s="42"/>
    </row>
    <row r="754" spans="6:12" x14ac:dyDescent="0.2">
      <c r="F754" s="42"/>
      <c r="G754" s="42"/>
      <c r="H754" s="42"/>
      <c r="I754" s="42"/>
      <c r="J754" s="42"/>
      <c r="K754" s="42"/>
      <c r="L754" s="42"/>
    </row>
    <row r="755" spans="6:12" x14ac:dyDescent="0.2">
      <c r="F755" s="42"/>
      <c r="G755" s="42"/>
      <c r="H755" s="42"/>
      <c r="I755" s="42"/>
      <c r="J755" s="42"/>
      <c r="K755" s="42"/>
      <c r="L755" s="42"/>
    </row>
    <row r="756" spans="6:12" x14ac:dyDescent="0.2">
      <c r="F756" s="42"/>
      <c r="G756" s="42"/>
      <c r="H756" s="42"/>
      <c r="I756" s="42"/>
      <c r="J756" s="42"/>
      <c r="K756" s="42"/>
      <c r="L756" s="42"/>
    </row>
    <row r="757" spans="6:12" x14ac:dyDescent="0.2">
      <c r="F757" s="42"/>
      <c r="G757" s="42"/>
      <c r="H757" s="42"/>
      <c r="I757" s="42"/>
      <c r="J757" s="42"/>
      <c r="K757" s="42"/>
      <c r="L757" s="42"/>
    </row>
    <row r="758" spans="6:12" x14ac:dyDescent="0.2">
      <c r="F758" s="42"/>
      <c r="G758" s="42"/>
      <c r="H758" s="42"/>
      <c r="I758" s="42"/>
      <c r="J758" s="42"/>
      <c r="K758" s="42"/>
      <c r="L758" s="42"/>
    </row>
    <row r="759" spans="6:12" x14ac:dyDescent="0.2">
      <c r="F759" s="42"/>
      <c r="G759" s="42"/>
      <c r="H759" s="42"/>
      <c r="I759" s="42"/>
      <c r="J759" s="42"/>
      <c r="K759" s="42"/>
      <c r="L759" s="42"/>
    </row>
    <row r="760" spans="6:12" x14ac:dyDescent="0.2">
      <c r="F760" s="42"/>
      <c r="G760" s="42"/>
      <c r="H760" s="42"/>
      <c r="I760" s="42"/>
      <c r="J760" s="42"/>
      <c r="K760" s="42"/>
      <c r="L760" s="42"/>
    </row>
    <row r="761" spans="6:12" x14ac:dyDescent="0.2">
      <c r="F761" s="42"/>
      <c r="G761" s="42"/>
      <c r="H761" s="42"/>
      <c r="I761" s="42"/>
      <c r="J761" s="42"/>
      <c r="K761" s="42"/>
      <c r="L761" s="42"/>
    </row>
    <row r="762" spans="6:12" x14ac:dyDescent="0.2">
      <c r="F762" s="42"/>
      <c r="G762" s="42"/>
      <c r="H762" s="42"/>
      <c r="I762" s="42"/>
      <c r="J762" s="42"/>
      <c r="K762" s="42"/>
      <c r="L762" s="42"/>
    </row>
    <row r="763" spans="6:12" x14ac:dyDescent="0.2">
      <c r="F763" s="42"/>
      <c r="G763" s="42"/>
      <c r="H763" s="42"/>
      <c r="I763" s="42"/>
      <c r="J763" s="42"/>
      <c r="K763" s="42"/>
      <c r="L763" s="42"/>
    </row>
    <row r="764" spans="6:12" x14ac:dyDescent="0.2">
      <c r="F764" s="42"/>
      <c r="G764" s="42"/>
      <c r="H764" s="42"/>
      <c r="I764" s="42"/>
      <c r="J764" s="42"/>
      <c r="K764" s="42"/>
      <c r="L764" s="42"/>
    </row>
    <row r="765" spans="6:12" x14ac:dyDescent="0.2">
      <c r="F765" s="42"/>
      <c r="G765" s="42"/>
      <c r="H765" s="42"/>
      <c r="I765" s="42"/>
      <c r="J765" s="42"/>
      <c r="K765" s="42"/>
      <c r="L765" s="42"/>
    </row>
    <row r="766" spans="6:12" x14ac:dyDescent="0.2">
      <c r="F766" s="42"/>
      <c r="G766" s="42"/>
      <c r="H766" s="42"/>
      <c r="I766" s="42"/>
      <c r="J766" s="42"/>
      <c r="K766" s="42"/>
      <c r="L766" s="42"/>
    </row>
    <row r="767" spans="6:12" x14ac:dyDescent="0.2">
      <c r="F767" s="42"/>
      <c r="G767" s="42"/>
      <c r="H767" s="42"/>
      <c r="I767" s="42"/>
      <c r="J767" s="42"/>
      <c r="K767" s="42"/>
      <c r="L767" s="42"/>
    </row>
    <row r="768" spans="6:12" x14ac:dyDescent="0.2">
      <c r="F768" s="42"/>
      <c r="G768" s="42"/>
      <c r="H768" s="42"/>
      <c r="I768" s="42"/>
      <c r="J768" s="42"/>
      <c r="K768" s="42"/>
      <c r="L768" s="42"/>
    </row>
    <row r="769" spans="1:14" x14ac:dyDescent="0.2">
      <c r="F769" s="42"/>
      <c r="G769" s="42"/>
      <c r="H769" s="42"/>
      <c r="I769" s="42"/>
      <c r="J769" s="42"/>
      <c r="K769" s="42"/>
      <c r="L769" s="42"/>
    </row>
    <row r="770" spans="1:14" x14ac:dyDescent="0.2">
      <c r="F770" s="42"/>
      <c r="G770" s="42"/>
      <c r="H770" s="42"/>
      <c r="I770" s="42"/>
      <c r="J770" s="42"/>
      <c r="K770" s="42"/>
      <c r="L770" s="42"/>
    </row>
    <row r="771" spans="1:14" x14ac:dyDescent="0.2">
      <c r="F771" s="42"/>
      <c r="G771" s="42"/>
      <c r="H771" s="42"/>
      <c r="I771" s="42"/>
      <c r="J771" s="42"/>
      <c r="K771" s="42"/>
      <c r="L771" s="42"/>
    </row>
    <row r="772" spans="1:14" x14ac:dyDescent="0.2">
      <c r="F772" s="42"/>
      <c r="G772" s="42"/>
      <c r="H772" s="42"/>
      <c r="I772" s="42"/>
      <c r="J772" s="42"/>
      <c r="K772" s="42"/>
      <c r="L772" s="42"/>
    </row>
    <row r="773" spans="1:14" x14ac:dyDescent="0.2">
      <c r="F773" s="42"/>
      <c r="G773" s="42"/>
      <c r="H773" s="42"/>
      <c r="I773" s="42"/>
      <c r="J773" s="42"/>
      <c r="K773" s="42"/>
      <c r="L773" s="42"/>
    </row>
    <row r="774" spans="1:14" x14ac:dyDescent="0.2">
      <c r="F774" s="42"/>
      <c r="G774" s="42"/>
      <c r="H774" s="42"/>
      <c r="I774" s="42"/>
      <c r="J774" s="42"/>
      <c r="K774" s="42"/>
      <c r="L774" s="42"/>
    </row>
    <row r="775" spans="1:14" x14ac:dyDescent="0.2">
      <c r="F775" s="42"/>
      <c r="G775" s="42"/>
      <c r="H775" s="42"/>
      <c r="I775" s="42"/>
      <c r="J775" s="42"/>
      <c r="K775" s="42"/>
      <c r="L775" s="42"/>
    </row>
    <row r="776" spans="1:14" x14ac:dyDescent="0.2">
      <c r="F776" s="42"/>
      <c r="G776" s="42"/>
      <c r="H776" s="42"/>
      <c r="I776" s="42"/>
      <c r="J776" s="42"/>
      <c r="K776" s="42"/>
      <c r="L776" s="42"/>
    </row>
    <row r="777" spans="1:14" x14ac:dyDescent="0.2">
      <c r="F777" s="42"/>
      <c r="G777" s="42"/>
      <c r="H777" s="42"/>
      <c r="I777" s="42"/>
      <c r="J777" s="42"/>
      <c r="K777" s="42"/>
      <c r="L777" s="42"/>
    </row>
    <row r="778" spans="1:14" x14ac:dyDescent="0.2">
      <c r="F778" s="42"/>
      <c r="G778" s="42"/>
      <c r="H778" s="42"/>
      <c r="I778" s="42"/>
      <c r="J778" s="42"/>
      <c r="K778" s="42"/>
      <c r="L778" s="42"/>
    </row>
    <row r="779" spans="1:14" x14ac:dyDescent="0.2">
      <c r="F779" s="42"/>
      <c r="G779" s="42"/>
      <c r="H779" s="42"/>
      <c r="I779" s="42"/>
      <c r="J779" s="42"/>
      <c r="K779" s="42"/>
      <c r="L779" s="42"/>
    </row>
    <row r="780" spans="1:14" x14ac:dyDescent="0.2">
      <c r="F780" s="42"/>
      <c r="G780" s="42"/>
      <c r="H780" s="42"/>
      <c r="I780" s="42"/>
      <c r="J780" s="42"/>
      <c r="K780" s="42"/>
      <c r="L780" s="42"/>
    </row>
    <row r="781" spans="1:14" x14ac:dyDescent="0.2">
      <c r="F781" s="42"/>
      <c r="G781" s="42"/>
      <c r="H781" s="42"/>
      <c r="I781" s="42"/>
      <c r="J781" s="42"/>
      <c r="K781" s="42"/>
      <c r="L781" s="42"/>
    </row>
    <row r="782" spans="1:14" s="17" customFormat="1" x14ac:dyDescent="0.2">
      <c r="A782" s="15"/>
      <c r="B782" s="27"/>
      <c r="C782" s="27"/>
      <c r="D782" s="27"/>
      <c r="E782" s="27"/>
      <c r="F782" s="42"/>
      <c r="G782" s="42"/>
      <c r="H782" s="42"/>
      <c r="I782" s="42"/>
      <c r="J782" s="42"/>
      <c r="K782" s="42"/>
      <c r="L782" s="42"/>
      <c r="M782" s="9"/>
      <c r="N782" s="16"/>
    </row>
    <row r="783" spans="1:14" x14ac:dyDescent="0.2">
      <c r="F783" s="42"/>
      <c r="G783" s="42"/>
      <c r="H783" s="42"/>
      <c r="I783" s="42"/>
      <c r="J783" s="42"/>
      <c r="K783" s="42"/>
      <c r="L783" s="42"/>
    </row>
    <row r="784" spans="1:14" x14ac:dyDescent="0.2">
      <c r="F784" s="42"/>
      <c r="G784" s="42"/>
      <c r="H784" s="42"/>
      <c r="I784" s="42"/>
      <c r="J784" s="42"/>
      <c r="K784" s="42"/>
      <c r="L784" s="42"/>
      <c r="M784" s="17"/>
    </row>
    <row r="785" spans="6:12" x14ac:dyDescent="0.2">
      <c r="F785" s="42"/>
      <c r="G785" s="42"/>
      <c r="H785" s="42"/>
      <c r="I785" s="42"/>
      <c r="J785" s="42"/>
      <c r="K785" s="42"/>
      <c r="L785" s="42"/>
    </row>
    <row r="786" spans="6:12" x14ac:dyDescent="0.2">
      <c r="F786" s="42"/>
      <c r="G786" s="42"/>
      <c r="H786" s="42"/>
      <c r="I786" s="42"/>
      <c r="J786" s="42"/>
      <c r="K786" s="42"/>
      <c r="L786" s="42"/>
    </row>
    <row r="787" spans="6:12" x14ac:dyDescent="0.2">
      <c r="F787" s="42"/>
      <c r="G787" s="42"/>
      <c r="H787" s="42"/>
      <c r="I787" s="42"/>
      <c r="J787" s="42"/>
      <c r="K787" s="42"/>
      <c r="L787" s="42"/>
    </row>
    <row r="788" spans="6:12" x14ac:dyDescent="0.2">
      <c r="F788" s="42"/>
      <c r="G788" s="42"/>
      <c r="H788" s="42"/>
      <c r="I788" s="42"/>
      <c r="J788" s="42"/>
      <c r="K788" s="42"/>
      <c r="L788" s="42"/>
    </row>
    <row r="789" spans="6:12" x14ac:dyDescent="0.2">
      <c r="F789" s="42"/>
      <c r="G789" s="42"/>
      <c r="H789" s="42"/>
      <c r="I789" s="42"/>
      <c r="J789" s="42"/>
      <c r="K789" s="42"/>
      <c r="L789" s="42"/>
    </row>
    <row r="790" spans="6:12" x14ac:dyDescent="0.2">
      <c r="F790" s="42"/>
      <c r="G790" s="42"/>
      <c r="H790" s="42"/>
      <c r="I790" s="42"/>
      <c r="J790" s="42"/>
      <c r="K790" s="42"/>
      <c r="L790" s="42"/>
    </row>
    <row r="791" spans="6:12" x14ac:dyDescent="0.2">
      <c r="F791" s="42"/>
      <c r="G791" s="42"/>
      <c r="H791" s="42"/>
      <c r="I791" s="42"/>
      <c r="J791" s="42"/>
      <c r="K791" s="42"/>
      <c r="L791" s="42"/>
    </row>
    <row r="792" spans="6:12" x14ac:dyDescent="0.2">
      <c r="F792" s="42"/>
      <c r="G792" s="42"/>
      <c r="H792" s="42"/>
      <c r="I792" s="42"/>
      <c r="J792" s="42"/>
      <c r="K792" s="42"/>
      <c r="L792" s="42"/>
    </row>
    <row r="793" spans="6:12" x14ac:dyDescent="0.2">
      <c r="F793" s="42"/>
      <c r="G793" s="42"/>
      <c r="H793" s="42"/>
      <c r="I793" s="42"/>
      <c r="J793" s="42"/>
      <c r="K793" s="42"/>
      <c r="L793" s="42"/>
    </row>
    <row r="794" spans="6:12" x14ac:dyDescent="0.2">
      <c r="F794" s="42"/>
      <c r="G794" s="42"/>
      <c r="H794" s="42"/>
      <c r="I794" s="42"/>
      <c r="J794" s="42"/>
      <c r="K794" s="42"/>
      <c r="L794" s="42"/>
    </row>
    <row r="795" spans="6:12" x14ac:dyDescent="0.2">
      <c r="F795" s="42"/>
      <c r="G795" s="42"/>
      <c r="H795" s="42"/>
      <c r="I795" s="42"/>
      <c r="J795" s="42"/>
      <c r="K795" s="42"/>
      <c r="L795" s="42"/>
    </row>
    <row r="796" spans="6:12" x14ac:dyDescent="0.2">
      <c r="F796" s="42"/>
      <c r="G796" s="42"/>
      <c r="H796" s="42"/>
      <c r="I796" s="42"/>
      <c r="J796" s="42"/>
      <c r="K796" s="42"/>
      <c r="L796" s="42"/>
    </row>
    <row r="797" spans="6:12" x14ac:dyDescent="0.2">
      <c r="F797" s="42"/>
      <c r="G797" s="42"/>
      <c r="H797" s="42"/>
      <c r="I797" s="42"/>
      <c r="J797" s="42"/>
      <c r="K797" s="42"/>
      <c r="L797" s="42"/>
    </row>
    <row r="798" spans="6:12" x14ac:dyDescent="0.2">
      <c r="F798" s="42"/>
      <c r="G798" s="42"/>
      <c r="H798" s="42"/>
      <c r="I798" s="42"/>
      <c r="J798" s="42"/>
      <c r="K798" s="42"/>
      <c r="L798" s="42"/>
    </row>
    <row r="799" spans="6:12" x14ac:dyDescent="0.2">
      <c r="F799" s="42"/>
      <c r="G799" s="42"/>
      <c r="H799" s="42"/>
      <c r="I799" s="42"/>
      <c r="J799" s="42"/>
      <c r="K799" s="42"/>
      <c r="L799" s="42"/>
    </row>
    <row r="800" spans="6:12" x14ac:dyDescent="0.2">
      <c r="F800" s="42"/>
      <c r="G800" s="42"/>
      <c r="H800" s="42"/>
      <c r="I800" s="42"/>
      <c r="J800" s="42"/>
      <c r="K800" s="42"/>
      <c r="L800" s="42"/>
    </row>
    <row r="801" spans="6:12" x14ac:dyDescent="0.2">
      <c r="F801" s="42"/>
      <c r="G801" s="42"/>
      <c r="H801" s="42"/>
      <c r="I801" s="42"/>
      <c r="J801" s="42"/>
      <c r="K801" s="42"/>
      <c r="L801" s="42"/>
    </row>
    <row r="802" spans="6:12" x14ac:dyDescent="0.2">
      <c r="F802" s="42"/>
      <c r="G802" s="42"/>
      <c r="H802" s="42"/>
      <c r="I802" s="42"/>
      <c r="J802" s="42"/>
      <c r="K802" s="42"/>
      <c r="L802" s="42"/>
    </row>
    <row r="803" spans="6:12" x14ac:dyDescent="0.2">
      <c r="F803" s="42"/>
      <c r="G803" s="42"/>
      <c r="H803" s="42"/>
      <c r="I803" s="42"/>
      <c r="J803" s="42"/>
      <c r="K803" s="42"/>
      <c r="L803" s="42"/>
    </row>
    <row r="804" spans="6:12" x14ac:dyDescent="0.2">
      <c r="F804" s="42"/>
      <c r="G804" s="42"/>
      <c r="H804" s="42"/>
      <c r="I804" s="42"/>
      <c r="J804" s="42"/>
      <c r="K804" s="42"/>
      <c r="L804" s="42"/>
    </row>
    <row r="805" spans="6:12" x14ac:dyDescent="0.2">
      <c r="F805" s="42"/>
      <c r="G805" s="42"/>
      <c r="H805" s="42"/>
      <c r="I805" s="42"/>
      <c r="J805" s="42"/>
      <c r="K805" s="42"/>
      <c r="L805" s="42"/>
    </row>
    <row r="806" spans="6:12" x14ac:dyDescent="0.2">
      <c r="F806" s="42"/>
      <c r="G806" s="42"/>
      <c r="H806" s="42"/>
      <c r="I806" s="42"/>
      <c r="J806" s="42"/>
      <c r="K806" s="42"/>
      <c r="L806" s="42"/>
    </row>
    <row r="807" spans="6:12" x14ac:dyDescent="0.2">
      <c r="F807" s="42"/>
      <c r="G807" s="42"/>
      <c r="H807" s="42"/>
      <c r="I807" s="42"/>
      <c r="J807" s="42"/>
      <c r="K807" s="42"/>
      <c r="L807" s="42"/>
    </row>
    <row r="808" spans="6:12" x14ac:dyDescent="0.2">
      <c r="F808" s="42"/>
      <c r="G808" s="42"/>
      <c r="H808" s="42"/>
      <c r="I808" s="42"/>
      <c r="J808" s="42"/>
      <c r="K808" s="42"/>
      <c r="L808" s="42"/>
    </row>
    <row r="809" spans="6:12" x14ac:dyDescent="0.2">
      <c r="F809" s="42"/>
      <c r="G809" s="42"/>
      <c r="H809" s="42"/>
      <c r="I809" s="42"/>
      <c r="J809" s="42"/>
      <c r="K809" s="42"/>
      <c r="L809" s="42"/>
    </row>
    <row r="810" spans="6:12" x14ac:dyDescent="0.2">
      <c r="F810" s="42"/>
      <c r="G810" s="42"/>
      <c r="H810" s="42"/>
      <c r="I810" s="42"/>
      <c r="J810" s="42"/>
      <c r="K810" s="42"/>
      <c r="L810" s="42"/>
    </row>
    <row r="811" spans="6:12" x14ac:dyDescent="0.2">
      <c r="F811" s="42"/>
      <c r="G811" s="42"/>
      <c r="H811" s="42"/>
      <c r="I811" s="42"/>
      <c r="J811" s="42"/>
      <c r="K811" s="42"/>
      <c r="L811" s="42"/>
    </row>
    <row r="812" spans="6:12" x14ac:dyDescent="0.2">
      <c r="F812" s="42"/>
      <c r="G812" s="42"/>
      <c r="H812" s="42"/>
      <c r="I812" s="42"/>
      <c r="J812" s="42"/>
      <c r="K812" s="42"/>
      <c r="L812" s="42"/>
    </row>
    <row r="813" spans="6:12" x14ac:dyDescent="0.2">
      <c r="F813" s="42"/>
      <c r="G813" s="42"/>
      <c r="H813" s="42"/>
      <c r="I813" s="42"/>
      <c r="J813" s="42"/>
      <c r="K813" s="42"/>
      <c r="L813" s="42"/>
    </row>
    <row r="814" spans="6:12" x14ac:dyDescent="0.2">
      <c r="F814" s="42"/>
      <c r="G814" s="42"/>
      <c r="H814" s="42"/>
      <c r="I814" s="42"/>
      <c r="J814" s="42"/>
      <c r="K814" s="42"/>
      <c r="L814" s="42"/>
    </row>
    <row r="815" spans="6:12" x14ac:dyDescent="0.2">
      <c r="F815" s="42"/>
      <c r="G815" s="42"/>
      <c r="H815" s="42"/>
      <c r="I815" s="42"/>
      <c r="J815" s="42"/>
      <c r="K815" s="42"/>
      <c r="L815" s="42"/>
    </row>
    <row r="816" spans="6:12" x14ac:dyDescent="0.2">
      <c r="F816" s="42"/>
      <c r="G816" s="42"/>
      <c r="H816" s="42"/>
      <c r="I816" s="42"/>
      <c r="J816" s="42"/>
      <c r="K816" s="42"/>
      <c r="L816" s="42"/>
    </row>
    <row r="817" spans="1:14" x14ac:dyDescent="0.2">
      <c r="F817" s="42"/>
      <c r="G817" s="42"/>
      <c r="H817" s="42"/>
      <c r="I817" s="42"/>
      <c r="J817" s="42"/>
      <c r="K817" s="42"/>
      <c r="L817" s="42"/>
    </row>
    <row r="818" spans="1:14" x14ac:dyDescent="0.2">
      <c r="F818" s="42"/>
      <c r="G818" s="42"/>
      <c r="H818" s="42"/>
      <c r="I818" s="42"/>
      <c r="J818" s="42"/>
      <c r="K818" s="42"/>
      <c r="L818" s="42"/>
    </row>
    <row r="819" spans="1:14" x14ac:dyDescent="0.2">
      <c r="F819" s="42"/>
      <c r="G819" s="42"/>
      <c r="H819" s="42"/>
      <c r="I819" s="42"/>
      <c r="J819" s="42"/>
      <c r="K819" s="42"/>
      <c r="L819" s="42"/>
    </row>
    <row r="820" spans="1:14" x14ac:dyDescent="0.2">
      <c r="F820" s="42"/>
      <c r="G820" s="42"/>
      <c r="H820" s="42"/>
      <c r="I820" s="42"/>
      <c r="J820" s="42"/>
      <c r="K820" s="42"/>
      <c r="L820" s="42"/>
    </row>
    <row r="821" spans="1:14" x14ac:dyDescent="0.2">
      <c r="F821" s="42"/>
      <c r="G821" s="42"/>
      <c r="H821" s="42"/>
      <c r="I821" s="42"/>
      <c r="J821" s="42"/>
      <c r="K821" s="42"/>
      <c r="L821" s="42"/>
    </row>
    <row r="822" spans="1:14" x14ac:dyDescent="0.2">
      <c r="F822" s="42"/>
      <c r="G822" s="42"/>
      <c r="H822" s="42"/>
      <c r="I822" s="42"/>
      <c r="J822" s="42"/>
      <c r="K822" s="42"/>
      <c r="L822" s="42"/>
    </row>
    <row r="823" spans="1:14" x14ac:dyDescent="0.2">
      <c r="F823" s="42"/>
      <c r="G823" s="42"/>
      <c r="H823" s="42"/>
      <c r="I823" s="42"/>
      <c r="J823" s="42"/>
      <c r="K823" s="42"/>
      <c r="L823" s="42"/>
    </row>
    <row r="824" spans="1:14" x14ac:dyDescent="0.2">
      <c r="F824" s="42"/>
      <c r="G824" s="42"/>
      <c r="H824" s="42"/>
      <c r="I824" s="42"/>
      <c r="J824" s="42"/>
      <c r="K824" s="42"/>
      <c r="L824" s="42"/>
    </row>
    <row r="825" spans="1:14" x14ac:dyDescent="0.2">
      <c r="F825" s="42"/>
      <c r="G825" s="42"/>
      <c r="H825" s="42"/>
      <c r="I825" s="42"/>
      <c r="J825" s="42"/>
      <c r="K825" s="42"/>
      <c r="L825" s="42"/>
    </row>
    <row r="826" spans="1:14" x14ac:dyDescent="0.2">
      <c r="F826" s="42"/>
      <c r="G826" s="42"/>
      <c r="H826" s="42"/>
      <c r="I826" s="42"/>
      <c r="J826" s="42"/>
      <c r="K826" s="42"/>
      <c r="L826" s="42"/>
    </row>
    <row r="827" spans="1:14" x14ac:dyDescent="0.2">
      <c r="F827" s="42"/>
      <c r="G827" s="42"/>
      <c r="H827" s="42"/>
      <c r="I827" s="42"/>
      <c r="J827" s="42"/>
      <c r="K827" s="42"/>
      <c r="L827" s="42"/>
    </row>
    <row r="828" spans="1:14" s="19" customFormat="1" x14ac:dyDescent="0.2">
      <c r="A828" s="15"/>
      <c r="B828" s="27"/>
      <c r="C828" s="27"/>
      <c r="D828" s="27"/>
      <c r="E828" s="27"/>
      <c r="F828" s="42"/>
      <c r="G828" s="42"/>
      <c r="H828" s="42"/>
      <c r="I828" s="42"/>
      <c r="J828" s="42"/>
      <c r="K828" s="42"/>
      <c r="L828" s="42"/>
      <c r="M828" s="9"/>
      <c r="N828" s="18"/>
    </row>
    <row r="829" spans="1:14" s="17" customFormat="1" x14ac:dyDescent="0.2">
      <c r="A829" s="15"/>
      <c r="B829" s="27"/>
      <c r="C829" s="27"/>
      <c r="D829" s="27"/>
      <c r="E829" s="27"/>
      <c r="F829" s="42"/>
      <c r="G829" s="42"/>
      <c r="H829" s="42"/>
      <c r="I829" s="42"/>
      <c r="J829" s="42"/>
      <c r="K829" s="42"/>
      <c r="L829" s="42"/>
      <c r="M829" s="9"/>
      <c r="N829" s="16"/>
    </row>
    <row r="830" spans="1:14" x14ac:dyDescent="0.2">
      <c r="F830" s="42"/>
      <c r="G830" s="42"/>
      <c r="H830" s="42"/>
      <c r="I830" s="42"/>
      <c r="J830" s="42"/>
      <c r="K830" s="42"/>
      <c r="L830" s="42"/>
      <c r="M830" s="19"/>
    </row>
    <row r="831" spans="1:14" x14ac:dyDescent="0.2">
      <c r="F831" s="42"/>
      <c r="G831" s="42"/>
      <c r="H831" s="42"/>
      <c r="I831" s="42"/>
      <c r="J831" s="42"/>
      <c r="K831" s="42"/>
      <c r="L831" s="42"/>
      <c r="M831" s="17"/>
    </row>
    <row r="832" spans="1:14" x14ac:dyDescent="0.2">
      <c r="F832" s="42"/>
      <c r="G832" s="42"/>
      <c r="H832" s="42"/>
      <c r="I832" s="42"/>
      <c r="J832" s="42"/>
      <c r="K832" s="42"/>
      <c r="L832" s="42"/>
    </row>
    <row r="833" spans="1:12" x14ac:dyDescent="0.2">
      <c r="F833" s="42"/>
      <c r="G833" s="42"/>
      <c r="H833" s="42"/>
      <c r="I833" s="42"/>
      <c r="J833" s="42"/>
      <c r="K833" s="42"/>
      <c r="L833" s="42"/>
    </row>
    <row r="834" spans="1:12" x14ac:dyDescent="0.2">
      <c r="F834" s="42"/>
      <c r="G834" s="42"/>
      <c r="H834" s="42"/>
      <c r="I834" s="42"/>
      <c r="J834" s="42"/>
      <c r="K834" s="42"/>
      <c r="L834" s="42"/>
    </row>
    <row r="835" spans="1:12" x14ac:dyDescent="0.2">
      <c r="F835" s="42"/>
      <c r="G835" s="42"/>
      <c r="H835" s="42"/>
      <c r="I835" s="42"/>
      <c r="J835" s="42"/>
      <c r="K835" s="42"/>
      <c r="L835" s="42"/>
    </row>
    <row r="836" spans="1:12" x14ac:dyDescent="0.2">
      <c r="F836" s="42"/>
      <c r="G836" s="42"/>
      <c r="H836" s="42"/>
      <c r="I836" s="42"/>
      <c r="J836" s="42"/>
      <c r="K836" s="42"/>
      <c r="L836" s="42"/>
    </row>
    <row r="837" spans="1:12" x14ac:dyDescent="0.2">
      <c r="F837" s="42"/>
      <c r="G837" s="42"/>
      <c r="H837" s="42"/>
      <c r="I837" s="42"/>
      <c r="J837" s="42"/>
      <c r="K837" s="42"/>
      <c r="L837" s="42"/>
    </row>
    <row r="838" spans="1:12" x14ac:dyDescent="0.2">
      <c r="F838" s="42"/>
      <c r="G838" s="42"/>
      <c r="H838" s="42"/>
      <c r="I838" s="42"/>
      <c r="J838" s="42"/>
      <c r="K838" s="42"/>
      <c r="L838" s="42"/>
    </row>
    <row r="839" spans="1:12" x14ac:dyDescent="0.2">
      <c r="F839" s="42"/>
      <c r="G839" s="42"/>
      <c r="H839" s="42"/>
      <c r="I839" s="42"/>
      <c r="J839" s="42"/>
      <c r="K839" s="42"/>
      <c r="L839" s="42"/>
    </row>
    <row r="840" spans="1:12" x14ac:dyDescent="0.2">
      <c r="F840" s="42"/>
      <c r="G840" s="42"/>
      <c r="H840" s="42"/>
      <c r="I840" s="42"/>
      <c r="J840" s="42"/>
      <c r="K840" s="42"/>
      <c r="L840" s="42"/>
    </row>
    <row r="841" spans="1:12" x14ac:dyDescent="0.2">
      <c r="F841" s="42"/>
      <c r="G841" s="42"/>
      <c r="H841" s="42"/>
      <c r="I841" s="42"/>
      <c r="J841" s="42"/>
      <c r="K841" s="42"/>
      <c r="L841" s="42"/>
    </row>
    <row r="842" spans="1:12" x14ac:dyDescent="0.2">
      <c r="F842" s="42"/>
      <c r="G842" s="42"/>
      <c r="H842" s="42"/>
      <c r="I842" s="42"/>
      <c r="J842" s="42"/>
      <c r="K842" s="42"/>
      <c r="L842" s="42"/>
    </row>
    <row r="843" spans="1:12" x14ac:dyDescent="0.2">
      <c r="F843" s="42"/>
      <c r="G843" s="42"/>
      <c r="H843" s="42"/>
      <c r="I843" s="42"/>
      <c r="J843" s="42"/>
      <c r="K843" s="42"/>
      <c r="L843" s="42"/>
    </row>
    <row r="844" spans="1:12" x14ac:dyDescent="0.2">
      <c r="A844" s="20"/>
      <c r="B844" s="41"/>
      <c r="C844" s="41"/>
      <c r="D844" s="41"/>
      <c r="E844" s="41"/>
      <c r="F844" s="43"/>
      <c r="G844" s="42"/>
      <c r="H844" s="42"/>
      <c r="I844" s="43"/>
      <c r="J844" s="42"/>
      <c r="K844" s="42"/>
      <c r="L844" s="43"/>
    </row>
    <row r="845" spans="1:12" x14ac:dyDescent="0.2">
      <c r="F845" s="42"/>
      <c r="G845" s="42"/>
      <c r="H845" s="42"/>
      <c r="I845" s="42"/>
      <c r="J845" s="42"/>
      <c r="K845" s="42"/>
      <c r="L845" s="42"/>
    </row>
    <row r="846" spans="1:12" x14ac:dyDescent="0.2">
      <c r="F846" s="42"/>
      <c r="G846" s="43"/>
      <c r="H846" s="43"/>
      <c r="I846" s="42"/>
      <c r="J846" s="43"/>
      <c r="K846" s="43"/>
      <c r="L846" s="42"/>
    </row>
    <row r="847" spans="1:12" x14ac:dyDescent="0.2">
      <c r="F847" s="42"/>
      <c r="G847" s="42"/>
      <c r="H847" s="42"/>
      <c r="I847" s="42"/>
      <c r="J847" s="42"/>
      <c r="K847" s="42"/>
      <c r="L847" s="42"/>
    </row>
    <row r="848" spans="1:12" x14ac:dyDescent="0.2">
      <c r="F848" s="42"/>
      <c r="G848" s="42"/>
      <c r="H848" s="42"/>
      <c r="I848" s="42"/>
      <c r="J848" s="42"/>
      <c r="K848" s="42"/>
      <c r="L848" s="42"/>
    </row>
    <row r="849" spans="6:12" x14ac:dyDescent="0.2">
      <c r="F849" s="42"/>
      <c r="G849" s="42"/>
      <c r="H849" s="42"/>
      <c r="I849" s="42"/>
      <c r="J849" s="42"/>
      <c r="K849" s="42"/>
      <c r="L849" s="42"/>
    </row>
    <row r="850" spans="6:12" x14ac:dyDescent="0.2">
      <c r="F850" s="42"/>
      <c r="G850" s="42"/>
      <c r="H850" s="42"/>
      <c r="I850" s="42"/>
      <c r="J850" s="42"/>
      <c r="K850" s="42"/>
      <c r="L850" s="42"/>
    </row>
    <row r="851" spans="6:12" x14ac:dyDescent="0.2">
      <c r="F851" s="42"/>
      <c r="G851" s="42"/>
      <c r="H851" s="42"/>
      <c r="I851" s="42"/>
      <c r="J851" s="42"/>
      <c r="K851" s="42"/>
      <c r="L851" s="42"/>
    </row>
    <row r="852" spans="6:12" x14ac:dyDescent="0.2">
      <c r="F852" s="42"/>
      <c r="G852" s="42"/>
      <c r="H852" s="42"/>
      <c r="I852" s="42"/>
      <c r="J852" s="42"/>
      <c r="K852" s="42"/>
      <c r="L852" s="42"/>
    </row>
    <row r="853" spans="6:12" x14ac:dyDescent="0.2">
      <c r="F853" s="42"/>
      <c r="G853" s="42"/>
      <c r="H853" s="42"/>
      <c r="I853" s="42"/>
      <c r="J853" s="42"/>
      <c r="K853" s="42"/>
      <c r="L853" s="42"/>
    </row>
    <row r="854" spans="6:12" x14ac:dyDescent="0.2">
      <c r="F854" s="42"/>
      <c r="G854" s="42"/>
      <c r="H854" s="42"/>
      <c r="I854" s="42"/>
      <c r="J854" s="42"/>
      <c r="K854" s="42"/>
      <c r="L854" s="42"/>
    </row>
    <row r="855" spans="6:12" x14ac:dyDescent="0.2">
      <c r="F855" s="42"/>
      <c r="G855" s="42"/>
      <c r="H855" s="42"/>
      <c r="I855" s="42"/>
      <c r="J855" s="42"/>
      <c r="K855" s="42"/>
      <c r="L855" s="42"/>
    </row>
    <row r="856" spans="6:12" x14ac:dyDescent="0.2">
      <c r="F856" s="42"/>
      <c r="G856" s="42"/>
      <c r="H856" s="42"/>
      <c r="I856" s="42"/>
      <c r="J856" s="42"/>
      <c r="K856" s="42"/>
      <c r="L856" s="42"/>
    </row>
    <row r="857" spans="6:12" x14ac:dyDescent="0.2">
      <c r="F857" s="42"/>
      <c r="G857" s="42"/>
      <c r="H857" s="42"/>
      <c r="I857" s="42"/>
      <c r="J857" s="42"/>
      <c r="K857" s="42"/>
      <c r="L857" s="42"/>
    </row>
    <row r="858" spans="6:12" x14ac:dyDescent="0.2">
      <c r="F858" s="42"/>
      <c r="G858" s="42"/>
      <c r="H858" s="42"/>
      <c r="I858" s="42"/>
      <c r="J858" s="42"/>
      <c r="K858" s="42"/>
      <c r="L858" s="42"/>
    </row>
    <row r="859" spans="6:12" x14ac:dyDescent="0.2">
      <c r="F859" s="42"/>
      <c r="G859" s="42"/>
      <c r="H859" s="42"/>
      <c r="I859" s="42"/>
      <c r="J859" s="42"/>
      <c r="K859" s="42"/>
      <c r="L859" s="42"/>
    </row>
    <row r="860" spans="6:12" x14ac:dyDescent="0.2">
      <c r="F860" s="42"/>
      <c r="G860" s="42"/>
      <c r="H860" s="42"/>
      <c r="I860" s="42"/>
      <c r="J860" s="42"/>
      <c r="K860" s="42"/>
      <c r="L860" s="42"/>
    </row>
    <row r="861" spans="6:12" x14ac:dyDescent="0.2">
      <c r="F861" s="42"/>
      <c r="G861" s="42"/>
      <c r="H861" s="42"/>
      <c r="I861" s="42"/>
      <c r="J861" s="42"/>
      <c r="K861" s="42"/>
      <c r="L861" s="42"/>
    </row>
    <row r="862" spans="6:12" x14ac:dyDescent="0.2">
      <c r="F862" s="42"/>
      <c r="G862" s="42"/>
      <c r="H862" s="42"/>
      <c r="I862" s="42"/>
      <c r="J862" s="42"/>
      <c r="K862" s="42"/>
      <c r="L862" s="42"/>
    </row>
    <row r="863" spans="6:12" x14ac:dyDescent="0.2">
      <c r="F863" s="42"/>
      <c r="G863" s="42"/>
      <c r="H863" s="42"/>
      <c r="I863" s="42"/>
      <c r="J863" s="42"/>
      <c r="K863" s="42"/>
      <c r="L863" s="42"/>
    </row>
    <row r="864" spans="6:12" x14ac:dyDescent="0.2">
      <c r="F864" s="42"/>
      <c r="G864" s="42"/>
      <c r="H864" s="42"/>
      <c r="I864" s="42"/>
      <c r="J864" s="42"/>
      <c r="K864" s="42"/>
      <c r="L864" s="42"/>
    </row>
    <row r="865" spans="6:12" x14ac:dyDescent="0.2">
      <c r="F865" s="42"/>
      <c r="G865" s="42"/>
      <c r="H865" s="42"/>
      <c r="I865" s="42"/>
      <c r="J865" s="42"/>
      <c r="K865" s="42"/>
      <c r="L865" s="42"/>
    </row>
    <row r="866" spans="6:12" x14ac:dyDescent="0.2">
      <c r="F866" s="42"/>
      <c r="G866" s="42"/>
      <c r="H866" s="42"/>
      <c r="I866" s="42"/>
      <c r="J866" s="42"/>
      <c r="K866" s="42"/>
      <c r="L866" s="42"/>
    </row>
    <row r="867" spans="6:12" x14ac:dyDescent="0.2">
      <c r="F867" s="42"/>
      <c r="G867" s="42"/>
      <c r="H867" s="42"/>
      <c r="I867" s="42"/>
      <c r="J867" s="42"/>
      <c r="K867" s="42"/>
      <c r="L867" s="42"/>
    </row>
    <row r="868" spans="6:12" x14ac:dyDescent="0.2">
      <c r="F868" s="42"/>
      <c r="G868" s="42"/>
      <c r="H868" s="42"/>
      <c r="I868" s="42"/>
      <c r="J868" s="42"/>
      <c r="K868" s="42"/>
      <c r="L868" s="42"/>
    </row>
    <row r="869" spans="6:12" x14ac:dyDescent="0.2">
      <c r="F869" s="42"/>
      <c r="G869" s="42"/>
      <c r="H869" s="42"/>
      <c r="I869" s="42"/>
      <c r="J869" s="42"/>
      <c r="K869" s="42"/>
      <c r="L869" s="42"/>
    </row>
    <row r="870" spans="6:12" x14ac:dyDescent="0.2">
      <c r="F870" s="42"/>
      <c r="G870" s="42"/>
      <c r="H870" s="42"/>
      <c r="I870" s="42"/>
      <c r="J870" s="42"/>
      <c r="K870" s="42"/>
      <c r="L870" s="42"/>
    </row>
    <row r="871" spans="6:12" x14ac:dyDescent="0.2">
      <c r="F871" s="42"/>
      <c r="G871" s="42"/>
      <c r="H871" s="42"/>
      <c r="I871" s="42"/>
      <c r="J871" s="42"/>
      <c r="K871" s="42"/>
      <c r="L871" s="42"/>
    </row>
    <row r="872" spans="6:12" x14ac:dyDescent="0.2">
      <c r="F872" s="42"/>
      <c r="G872" s="42"/>
      <c r="H872" s="42"/>
      <c r="I872" s="42"/>
      <c r="J872" s="42"/>
      <c r="K872" s="42"/>
      <c r="L872" s="42"/>
    </row>
    <row r="873" spans="6:12" x14ac:dyDescent="0.2">
      <c r="F873" s="42"/>
      <c r="G873" s="42"/>
      <c r="H873" s="42"/>
      <c r="I873" s="42"/>
      <c r="J873" s="42"/>
      <c r="K873" s="42"/>
      <c r="L873" s="42"/>
    </row>
    <row r="874" spans="6:12" x14ac:dyDescent="0.2">
      <c r="F874" s="42"/>
      <c r="G874" s="42"/>
      <c r="H874" s="42"/>
      <c r="I874" s="42"/>
      <c r="J874" s="42"/>
      <c r="K874" s="42"/>
      <c r="L874" s="42"/>
    </row>
    <row r="875" spans="6:12" x14ac:dyDescent="0.2">
      <c r="F875" s="42"/>
      <c r="G875" s="42"/>
      <c r="H875" s="42"/>
      <c r="I875" s="42"/>
      <c r="J875" s="42"/>
      <c r="K875" s="42"/>
      <c r="L875" s="42"/>
    </row>
    <row r="876" spans="6:12" x14ac:dyDescent="0.2">
      <c r="F876" s="42"/>
      <c r="G876" s="42"/>
      <c r="H876" s="42"/>
      <c r="I876" s="42"/>
      <c r="J876" s="42"/>
      <c r="K876" s="42"/>
      <c r="L876" s="42"/>
    </row>
    <row r="877" spans="6:12" x14ac:dyDescent="0.2">
      <c r="F877" s="42"/>
      <c r="G877" s="42"/>
      <c r="H877" s="42"/>
      <c r="I877" s="42"/>
      <c r="J877" s="42"/>
      <c r="K877" s="42"/>
      <c r="L877" s="42"/>
    </row>
    <row r="878" spans="6:12" x14ac:dyDescent="0.2">
      <c r="F878" s="42"/>
      <c r="G878" s="42"/>
      <c r="H878" s="42"/>
      <c r="I878" s="42"/>
      <c r="J878" s="42"/>
      <c r="K878" s="42"/>
      <c r="L878" s="42"/>
    </row>
    <row r="879" spans="6:12" x14ac:dyDescent="0.2">
      <c r="F879" s="42"/>
      <c r="G879" s="42"/>
      <c r="H879" s="42"/>
      <c r="I879" s="42"/>
      <c r="J879" s="42"/>
      <c r="K879" s="42"/>
      <c r="L879" s="42"/>
    </row>
    <row r="880" spans="6:12" x14ac:dyDescent="0.2">
      <c r="F880" s="42"/>
      <c r="G880" s="42"/>
      <c r="H880" s="42"/>
      <c r="I880" s="42"/>
      <c r="J880" s="42"/>
      <c r="K880" s="42"/>
      <c r="L880" s="42"/>
    </row>
    <row r="881" spans="1:14" x14ac:dyDescent="0.2">
      <c r="F881" s="42"/>
      <c r="G881" s="42"/>
      <c r="H881" s="42"/>
      <c r="I881" s="42"/>
      <c r="J881" s="42"/>
      <c r="K881" s="42"/>
      <c r="L881" s="42"/>
    </row>
    <row r="882" spans="1:14" x14ac:dyDescent="0.2">
      <c r="F882" s="42"/>
      <c r="G882" s="42"/>
      <c r="H882" s="42"/>
      <c r="I882" s="42"/>
      <c r="J882" s="42"/>
      <c r="K882" s="42"/>
      <c r="L882" s="42"/>
    </row>
    <row r="883" spans="1:14" x14ac:dyDescent="0.2">
      <c r="F883" s="42"/>
      <c r="G883" s="42"/>
      <c r="H883" s="42"/>
      <c r="I883" s="42"/>
      <c r="J883" s="42"/>
      <c r="K883" s="42"/>
      <c r="L883" s="42"/>
    </row>
    <row r="884" spans="1:14" x14ac:dyDescent="0.2">
      <c r="F884" s="42"/>
      <c r="G884" s="42"/>
      <c r="H884" s="42"/>
      <c r="I884" s="42"/>
      <c r="J884" s="42"/>
      <c r="K884" s="42"/>
      <c r="L884" s="42"/>
    </row>
    <row r="885" spans="1:14" s="19" customFormat="1" x14ac:dyDescent="0.2">
      <c r="A885" s="15"/>
      <c r="B885" s="27"/>
      <c r="C885" s="27"/>
      <c r="D885" s="27"/>
      <c r="E885" s="27"/>
      <c r="F885" s="42"/>
      <c r="G885" s="42"/>
      <c r="H885" s="42"/>
      <c r="I885" s="42"/>
      <c r="J885" s="42"/>
      <c r="K885" s="42"/>
      <c r="L885" s="42"/>
      <c r="M885" s="9"/>
      <c r="N885" s="18"/>
    </row>
    <row r="886" spans="1:14" s="17" customFormat="1" x14ac:dyDescent="0.2">
      <c r="A886" s="15"/>
      <c r="B886" s="27"/>
      <c r="C886" s="27"/>
      <c r="D886" s="27"/>
      <c r="E886" s="27"/>
      <c r="F886" s="42"/>
      <c r="G886" s="42"/>
      <c r="H886" s="42"/>
      <c r="I886" s="42"/>
      <c r="J886" s="42"/>
      <c r="K886" s="42"/>
      <c r="L886" s="42"/>
      <c r="M886" s="9"/>
      <c r="N886" s="16"/>
    </row>
    <row r="887" spans="1:14" x14ac:dyDescent="0.2">
      <c r="F887" s="42"/>
      <c r="G887" s="42"/>
      <c r="H887" s="42"/>
      <c r="I887" s="42"/>
      <c r="J887" s="42"/>
      <c r="K887" s="42"/>
      <c r="L887" s="42"/>
      <c r="M887" s="19"/>
    </row>
    <row r="888" spans="1:14" x14ac:dyDescent="0.2">
      <c r="F888" s="42"/>
      <c r="G888" s="42"/>
      <c r="H888" s="42"/>
      <c r="I888" s="42"/>
      <c r="J888" s="42"/>
      <c r="K888" s="42"/>
      <c r="L888" s="42"/>
      <c r="M888" s="17"/>
    </row>
    <row r="889" spans="1:14" x14ac:dyDescent="0.2">
      <c r="F889" s="42"/>
      <c r="G889" s="42"/>
      <c r="H889" s="42"/>
      <c r="I889" s="42"/>
      <c r="J889" s="42"/>
      <c r="K889" s="42"/>
      <c r="L889" s="42"/>
    </row>
    <row r="890" spans="1:14" x14ac:dyDescent="0.2">
      <c r="F890" s="42"/>
      <c r="G890" s="42"/>
      <c r="H890" s="42"/>
      <c r="I890" s="42"/>
      <c r="J890" s="42"/>
      <c r="K890" s="42"/>
      <c r="L890" s="42"/>
    </row>
    <row r="891" spans="1:14" x14ac:dyDescent="0.2">
      <c r="F891" s="42"/>
      <c r="G891" s="42"/>
      <c r="H891" s="42"/>
      <c r="I891" s="42"/>
      <c r="J891" s="42"/>
      <c r="K891" s="42"/>
      <c r="L891" s="42"/>
    </row>
    <row r="892" spans="1:14" x14ac:dyDescent="0.2">
      <c r="F892" s="42"/>
      <c r="G892" s="42"/>
      <c r="H892" s="42"/>
      <c r="I892" s="42"/>
      <c r="J892" s="42"/>
      <c r="K892" s="42"/>
      <c r="L892" s="42"/>
    </row>
    <row r="893" spans="1:14" x14ac:dyDescent="0.2">
      <c r="F893" s="42"/>
      <c r="G893" s="42"/>
      <c r="H893" s="42"/>
      <c r="I893" s="42"/>
      <c r="J893" s="42"/>
      <c r="K893" s="42"/>
      <c r="L893" s="42"/>
    </row>
    <row r="894" spans="1:14" x14ac:dyDescent="0.2">
      <c r="F894" s="42"/>
      <c r="G894" s="42"/>
      <c r="H894" s="42"/>
      <c r="I894" s="42"/>
      <c r="J894" s="42"/>
      <c r="K894" s="42"/>
      <c r="L894" s="42"/>
    </row>
    <row r="895" spans="1:14" x14ac:dyDescent="0.2">
      <c r="F895" s="42"/>
      <c r="G895" s="42"/>
      <c r="H895" s="42"/>
      <c r="I895" s="42"/>
      <c r="J895" s="42"/>
      <c r="K895" s="42"/>
      <c r="L895" s="42"/>
    </row>
    <row r="896" spans="1:14" x14ac:dyDescent="0.2">
      <c r="F896" s="42"/>
      <c r="G896" s="42"/>
      <c r="H896" s="42"/>
      <c r="I896" s="42"/>
      <c r="J896" s="42"/>
      <c r="K896" s="42"/>
      <c r="L896" s="42"/>
    </row>
    <row r="897" spans="1:14" x14ac:dyDescent="0.2">
      <c r="F897" s="42"/>
      <c r="G897" s="42"/>
      <c r="H897" s="42"/>
      <c r="I897" s="42"/>
      <c r="J897" s="42"/>
      <c r="K897" s="42"/>
      <c r="L897" s="42"/>
    </row>
    <row r="898" spans="1:14" x14ac:dyDescent="0.2">
      <c r="F898" s="42"/>
      <c r="G898" s="42"/>
      <c r="H898" s="42"/>
      <c r="I898" s="42"/>
      <c r="J898" s="42"/>
      <c r="K898" s="42"/>
      <c r="L898" s="42"/>
    </row>
    <row r="899" spans="1:14" x14ac:dyDescent="0.2">
      <c r="F899" s="42"/>
      <c r="G899" s="42"/>
      <c r="H899" s="42"/>
      <c r="I899" s="42"/>
      <c r="J899" s="42"/>
      <c r="K899" s="42"/>
      <c r="L899" s="42"/>
    </row>
    <row r="900" spans="1:14" x14ac:dyDescent="0.2">
      <c r="F900" s="42"/>
      <c r="G900" s="42"/>
      <c r="H900" s="42"/>
      <c r="I900" s="42"/>
      <c r="J900" s="42"/>
      <c r="K900" s="42"/>
      <c r="L900" s="42"/>
    </row>
    <row r="901" spans="1:14" x14ac:dyDescent="0.2">
      <c r="A901" s="20"/>
      <c r="B901" s="41"/>
      <c r="C901" s="41"/>
      <c r="D901" s="41"/>
      <c r="E901" s="41"/>
      <c r="F901" s="43"/>
      <c r="G901" s="42"/>
      <c r="H901" s="42"/>
      <c r="I901" s="43"/>
      <c r="J901" s="42"/>
      <c r="K901" s="42"/>
      <c r="L901" s="43"/>
    </row>
    <row r="902" spans="1:14" x14ac:dyDescent="0.2">
      <c r="F902" s="42"/>
      <c r="G902" s="42"/>
      <c r="H902" s="42"/>
      <c r="I902" s="42"/>
      <c r="J902" s="42"/>
      <c r="K902" s="42"/>
      <c r="L902" s="42"/>
    </row>
    <row r="903" spans="1:14" s="17" customFormat="1" x14ac:dyDescent="0.2">
      <c r="A903" s="15"/>
      <c r="B903" s="27"/>
      <c r="C903" s="27"/>
      <c r="D903" s="27"/>
      <c r="E903" s="27"/>
      <c r="F903" s="42"/>
      <c r="G903" s="43"/>
      <c r="H903" s="43"/>
      <c r="I903" s="42"/>
      <c r="J903" s="43"/>
      <c r="K903" s="43"/>
      <c r="L903" s="42"/>
      <c r="M903" s="9"/>
      <c r="N903" s="16"/>
    </row>
    <row r="904" spans="1:14" x14ac:dyDescent="0.2">
      <c r="F904" s="42"/>
      <c r="G904" s="42"/>
      <c r="H904" s="42"/>
      <c r="I904" s="42"/>
      <c r="J904" s="42"/>
      <c r="K904" s="42"/>
      <c r="L904" s="42"/>
    </row>
    <row r="905" spans="1:14" x14ac:dyDescent="0.2">
      <c r="F905" s="42"/>
      <c r="G905" s="42"/>
      <c r="H905" s="42"/>
      <c r="I905" s="42"/>
      <c r="J905" s="42"/>
      <c r="K905" s="42"/>
      <c r="L905" s="42"/>
      <c r="M905" s="17"/>
    </row>
    <row r="906" spans="1:14" x14ac:dyDescent="0.2">
      <c r="F906" s="42"/>
      <c r="G906" s="42"/>
      <c r="H906" s="42"/>
      <c r="I906" s="42"/>
      <c r="J906" s="42"/>
      <c r="K906" s="42"/>
      <c r="L906" s="42"/>
    </row>
    <row r="907" spans="1:14" x14ac:dyDescent="0.2">
      <c r="F907" s="42"/>
      <c r="G907" s="42"/>
      <c r="H907" s="42"/>
      <c r="I907" s="42"/>
      <c r="J907" s="42"/>
      <c r="K907" s="42"/>
      <c r="L907" s="42"/>
    </row>
    <row r="908" spans="1:14" s="19" customFormat="1" x14ac:dyDescent="0.2">
      <c r="A908" s="15"/>
      <c r="B908" s="27"/>
      <c r="C908" s="27"/>
      <c r="D908" s="27"/>
      <c r="E908" s="27"/>
      <c r="F908" s="42"/>
      <c r="G908" s="42"/>
      <c r="H908" s="42"/>
      <c r="I908" s="42"/>
      <c r="J908" s="42"/>
      <c r="K908" s="42"/>
      <c r="L908" s="42"/>
      <c r="M908" s="9"/>
      <c r="N908" s="18"/>
    </row>
    <row r="909" spans="1:14" x14ac:dyDescent="0.2">
      <c r="F909" s="42"/>
      <c r="G909" s="42"/>
      <c r="H909" s="42"/>
      <c r="I909" s="42"/>
      <c r="J909" s="42"/>
      <c r="K909" s="42"/>
      <c r="L909" s="42"/>
    </row>
    <row r="910" spans="1:14" x14ac:dyDescent="0.2">
      <c r="F910" s="42"/>
      <c r="G910" s="42"/>
      <c r="H910" s="42"/>
      <c r="I910" s="42"/>
      <c r="J910" s="42"/>
      <c r="K910" s="42"/>
      <c r="L910" s="42"/>
      <c r="M910" s="19"/>
    </row>
    <row r="911" spans="1:14" x14ac:dyDescent="0.2">
      <c r="F911" s="42"/>
      <c r="G911" s="42"/>
      <c r="H911" s="42"/>
      <c r="I911" s="42"/>
      <c r="J911" s="42"/>
      <c r="K911" s="42"/>
      <c r="L911" s="42"/>
    </row>
    <row r="912" spans="1:14" x14ac:dyDescent="0.2">
      <c r="F912" s="42"/>
      <c r="G912" s="42"/>
      <c r="H912" s="42"/>
      <c r="I912" s="42"/>
      <c r="J912" s="42"/>
      <c r="K912" s="42"/>
      <c r="L912" s="42"/>
    </row>
    <row r="913" spans="1:14" x14ac:dyDescent="0.2">
      <c r="F913" s="42"/>
      <c r="G913" s="42"/>
      <c r="H913" s="42"/>
      <c r="I913" s="42"/>
      <c r="J913" s="42"/>
      <c r="K913" s="42"/>
      <c r="L913" s="42"/>
    </row>
    <row r="914" spans="1:14" x14ac:dyDescent="0.2">
      <c r="F914" s="42"/>
      <c r="G914" s="42"/>
      <c r="H914" s="42"/>
      <c r="I914" s="42"/>
      <c r="J914" s="42"/>
      <c r="K914" s="42"/>
      <c r="L914" s="42"/>
    </row>
    <row r="915" spans="1:14" x14ac:dyDescent="0.2">
      <c r="F915" s="42"/>
      <c r="G915" s="42"/>
      <c r="H915" s="42"/>
      <c r="I915" s="42"/>
      <c r="J915" s="42"/>
      <c r="K915" s="42"/>
      <c r="L915" s="42"/>
    </row>
    <row r="916" spans="1:14" x14ac:dyDescent="0.2">
      <c r="F916" s="42"/>
      <c r="G916" s="42"/>
      <c r="H916" s="42"/>
      <c r="I916" s="42"/>
      <c r="J916" s="42"/>
      <c r="K916" s="42"/>
      <c r="L916" s="42"/>
    </row>
    <row r="917" spans="1:14" s="17" customFormat="1" x14ac:dyDescent="0.2">
      <c r="A917" s="15"/>
      <c r="B917" s="27"/>
      <c r="C917" s="27"/>
      <c r="D917" s="27"/>
      <c r="E917" s="27"/>
      <c r="F917" s="42"/>
      <c r="G917" s="42"/>
      <c r="H917" s="42"/>
      <c r="I917" s="42"/>
      <c r="J917" s="42"/>
      <c r="K917" s="42"/>
      <c r="L917" s="42"/>
      <c r="M917" s="9"/>
      <c r="N917" s="16"/>
    </row>
    <row r="918" spans="1:14" x14ac:dyDescent="0.2">
      <c r="F918" s="42"/>
      <c r="G918" s="42"/>
      <c r="H918" s="42"/>
      <c r="I918" s="42"/>
      <c r="J918" s="42"/>
      <c r="K918" s="42"/>
      <c r="L918" s="42"/>
    </row>
    <row r="919" spans="1:14" x14ac:dyDescent="0.2">
      <c r="F919" s="42"/>
      <c r="G919" s="42"/>
      <c r="H919" s="42"/>
      <c r="I919" s="42"/>
      <c r="J919" s="42"/>
      <c r="K919" s="42"/>
      <c r="L919" s="42"/>
      <c r="M919" s="17"/>
    </row>
    <row r="920" spans="1:14" x14ac:dyDescent="0.2">
      <c r="F920" s="42"/>
      <c r="G920" s="42"/>
      <c r="H920" s="42"/>
      <c r="I920" s="42"/>
      <c r="J920" s="42"/>
      <c r="K920" s="42"/>
      <c r="L920" s="42"/>
    </row>
    <row r="921" spans="1:14" x14ac:dyDescent="0.2">
      <c r="F921" s="42"/>
      <c r="G921" s="42"/>
      <c r="H921" s="42"/>
      <c r="I921" s="42"/>
      <c r="J921" s="42"/>
      <c r="K921" s="42"/>
      <c r="L921" s="42"/>
    </row>
    <row r="922" spans="1:14" s="17" customFormat="1" x14ac:dyDescent="0.2">
      <c r="A922" s="15"/>
      <c r="B922" s="27"/>
      <c r="C922" s="27"/>
      <c r="D922" s="27"/>
      <c r="E922" s="27"/>
      <c r="F922" s="42"/>
      <c r="G922" s="42"/>
      <c r="H922" s="42"/>
      <c r="I922" s="42"/>
      <c r="J922" s="42"/>
      <c r="K922" s="42"/>
      <c r="L922" s="42"/>
      <c r="M922" s="9"/>
      <c r="N922" s="16"/>
    </row>
    <row r="923" spans="1:14" x14ac:dyDescent="0.2">
      <c r="F923" s="42"/>
      <c r="G923" s="42"/>
      <c r="H923" s="42"/>
      <c r="I923" s="42"/>
      <c r="J923" s="42"/>
      <c r="K923" s="42"/>
      <c r="L923" s="42"/>
    </row>
    <row r="924" spans="1:14" x14ac:dyDescent="0.2">
      <c r="A924" s="20"/>
      <c r="B924" s="41"/>
      <c r="C924" s="41"/>
      <c r="D924" s="41"/>
      <c r="E924" s="41"/>
      <c r="F924" s="43"/>
      <c r="G924" s="42"/>
      <c r="H924" s="42"/>
      <c r="I924" s="43"/>
      <c r="J924" s="42"/>
      <c r="K924" s="42"/>
      <c r="L924" s="43"/>
      <c r="M924" s="17"/>
    </row>
    <row r="925" spans="1:14" x14ac:dyDescent="0.2">
      <c r="F925" s="42"/>
      <c r="G925" s="42"/>
      <c r="H925" s="42"/>
      <c r="I925" s="42"/>
      <c r="J925" s="42"/>
      <c r="K925" s="42"/>
      <c r="L925" s="42"/>
    </row>
    <row r="926" spans="1:14" x14ac:dyDescent="0.2">
      <c r="F926" s="42"/>
      <c r="G926" s="43"/>
      <c r="H926" s="43"/>
      <c r="I926" s="42"/>
      <c r="J926" s="43"/>
      <c r="K926" s="43"/>
      <c r="L926" s="42"/>
    </row>
    <row r="927" spans="1:14" x14ac:dyDescent="0.2">
      <c r="F927" s="42"/>
      <c r="G927" s="42"/>
      <c r="H927" s="42"/>
      <c r="I927" s="42"/>
      <c r="J927" s="42"/>
      <c r="K927" s="42"/>
      <c r="L927" s="42"/>
    </row>
    <row r="928" spans="1:14" x14ac:dyDescent="0.2">
      <c r="F928" s="42"/>
      <c r="G928" s="42"/>
      <c r="H928" s="42"/>
      <c r="I928" s="42"/>
      <c r="J928" s="42"/>
      <c r="K928" s="42"/>
      <c r="L928" s="42"/>
    </row>
    <row r="929" spans="6:12" x14ac:dyDescent="0.2">
      <c r="F929" s="42"/>
      <c r="G929" s="42"/>
      <c r="H929" s="42"/>
      <c r="I929" s="42"/>
      <c r="J929" s="42"/>
      <c r="K929" s="42"/>
      <c r="L929" s="42"/>
    </row>
    <row r="930" spans="6:12" x14ac:dyDescent="0.2">
      <c r="F930" s="42"/>
      <c r="G930" s="42"/>
      <c r="H930" s="42"/>
      <c r="I930" s="42"/>
      <c r="J930" s="42"/>
      <c r="K930" s="42"/>
      <c r="L930" s="42"/>
    </row>
    <row r="931" spans="6:12" x14ac:dyDescent="0.2">
      <c r="F931" s="42"/>
      <c r="G931" s="42"/>
      <c r="H931" s="42"/>
      <c r="I931" s="42"/>
      <c r="J931" s="42"/>
      <c r="K931" s="42"/>
      <c r="L931" s="42"/>
    </row>
    <row r="932" spans="6:12" x14ac:dyDescent="0.2">
      <c r="F932" s="42"/>
      <c r="G932" s="42"/>
      <c r="H932" s="42"/>
      <c r="I932" s="42"/>
      <c r="J932" s="42"/>
      <c r="K932" s="42"/>
      <c r="L932" s="42"/>
    </row>
    <row r="933" spans="6:12" x14ac:dyDescent="0.2">
      <c r="F933" s="42"/>
      <c r="G933" s="42"/>
      <c r="H933" s="42"/>
      <c r="I933" s="42"/>
      <c r="J933" s="42"/>
      <c r="K933" s="42"/>
      <c r="L933" s="42"/>
    </row>
    <row r="934" spans="6:12" x14ac:dyDescent="0.2">
      <c r="F934" s="42"/>
      <c r="G934" s="42"/>
      <c r="H934" s="42"/>
      <c r="I934" s="42"/>
      <c r="J934" s="42"/>
      <c r="K934" s="42"/>
      <c r="L934" s="42"/>
    </row>
    <row r="935" spans="6:12" x14ac:dyDescent="0.2">
      <c r="F935" s="42"/>
      <c r="G935" s="42"/>
      <c r="H935" s="42"/>
      <c r="I935" s="42"/>
      <c r="J935" s="42"/>
      <c r="K935" s="42"/>
      <c r="L935" s="42"/>
    </row>
    <row r="936" spans="6:12" x14ac:dyDescent="0.2">
      <c r="F936" s="42"/>
      <c r="G936" s="42"/>
      <c r="H936" s="42"/>
      <c r="I936" s="42"/>
      <c r="J936" s="42"/>
      <c r="K936" s="42"/>
      <c r="L936" s="42"/>
    </row>
    <row r="937" spans="6:12" x14ac:dyDescent="0.2">
      <c r="F937" s="42"/>
      <c r="G937" s="42"/>
      <c r="H937" s="42"/>
      <c r="I937" s="42"/>
      <c r="J937" s="42"/>
      <c r="K937" s="42"/>
      <c r="L937" s="42"/>
    </row>
    <row r="938" spans="6:12" x14ac:dyDescent="0.2">
      <c r="F938" s="42"/>
      <c r="G938" s="42"/>
      <c r="H938" s="42"/>
      <c r="I938" s="42"/>
      <c r="J938" s="42"/>
      <c r="K938" s="42"/>
      <c r="L938" s="42"/>
    </row>
    <row r="939" spans="6:12" x14ac:dyDescent="0.2">
      <c r="F939" s="42"/>
      <c r="G939" s="42"/>
      <c r="H939" s="42"/>
      <c r="I939" s="42"/>
      <c r="J939" s="42"/>
      <c r="K939" s="42"/>
      <c r="L939" s="42"/>
    </row>
    <row r="940" spans="6:12" x14ac:dyDescent="0.2">
      <c r="F940" s="42"/>
      <c r="G940" s="42"/>
      <c r="H940" s="42"/>
      <c r="I940" s="42"/>
      <c r="J940" s="42"/>
      <c r="K940" s="42"/>
      <c r="L940" s="42"/>
    </row>
    <row r="941" spans="6:12" x14ac:dyDescent="0.2">
      <c r="F941" s="42"/>
      <c r="G941" s="42"/>
      <c r="H941" s="42"/>
      <c r="I941" s="42"/>
      <c r="J941" s="42"/>
      <c r="K941" s="42"/>
      <c r="L941" s="42"/>
    </row>
    <row r="942" spans="6:12" x14ac:dyDescent="0.2">
      <c r="F942" s="42"/>
      <c r="G942" s="42"/>
      <c r="H942" s="42"/>
      <c r="I942" s="42"/>
      <c r="J942" s="42"/>
      <c r="K942" s="42"/>
      <c r="L942" s="42"/>
    </row>
    <row r="943" spans="6:12" x14ac:dyDescent="0.2">
      <c r="F943" s="42"/>
      <c r="G943" s="42"/>
      <c r="H943" s="42"/>
      <c r="I943" s="42"/>
      <c r="J943" s="42"/>
      <c r="K943" s="42"/>
      <c r="L943" s="42"/>
    </row>
    <row r="944" spans="6:12" x14ac:dyDescent="0.2">
      <c r="F944" s="42"/>
      <c r="G944" s="42"/>
      <c r="H944" s="42"/>
      <c r="I944" s="42"/>
      <c r="J944" s="42"/>
      <c r="K944" s="42"/>
      <c r="L944" s="42"/>
    </row>
    <row r="945" spans="6:12" x14ac:dyDescent="0.2">
      <c r="F945" s="42"/>
      <c r="G945" s="42"/>
      <c r="H945" s="42"/>
      <c r="I945" s="42"/>
      <c r="J945" s="42"/>
      <c r="K945" s="42"/>
      <c r="L945" s="42"/>
    </row>
    <row r="946" spans="6:12" x14ac:dyDescent="0.2">
      <c r="F946" s="42"/>
      <c r="G946" s="42"/>
      <c r="H946" s="42"/>
      <c r="I946" s="42"/>
      <c r="J946" s="42"/>
      <c r="K946" s="42"/>
      <c r="L946" s="42"/>
    </row>
    <row r="947" spans="6:12" x14ac:dyDescent="0.2">
      <c r="F947" s="42"/>
      <c r="G947" s="42"/>
      <c r="H947" s="42"/>
      <c r="I947" s="42"/>
      <c r="J947" s="42"/>
      <c r="K947" s="42"/>
      <c r="L947" s="42"/>
    </row>
    <row r="948" spans="6:12" x14ac:dyDescent="0.2">
      <c r="F948" s="42"/>
      <c r="G948" s="42"/>
      <c r="H948" s="42"/>
      <c r="I948" s="42"/>
      <c r="J948" s="42"/>
      <c r="K948" s="42"/>
      <c r="L948" s="42"/>
    </row>
    <row r="949" spans="6:12" x14ac:dyDescent="0.2">
      <c r="F949" s="42"/>
      <c r="G949" s="42"/>
      <c r="H949" s="42"/>
      <c r="I949" s="42"/>
      <c r="J949" s="42"/>
      <c r="K949" s="42"/>
      <c r="L949" s="42"/>
    </row>
    <row r="950" spans="6:12" x14ac:dyDescent="0.2">
      <c r="F950" s="42"/>
      <c r="G950" s="42"/>
      <c r="H950" s="42"/>
      <c r="I950" s="42"/>
      <c r="J950" s="42"/>
      <c r="K950" s="42"/>
      <c r="L950" s="42"/>
    </row>
    <row r="951" spans="6:12" x14ac:dyDescent="0.2">
      <c r="F951" s="42"/>
      <c r="G951" s="42"/>
      <c r="H951" s="42"/>
      <c r="I951" s="42"/>
      <c r="J951" s="42"/>
      <c r="K951" s="42"/>
      <c r="L951" s="42"/>
    </row>
    <row r="952" spans="6:12" x14ac:dyDescent="0.2">
      <c r="F952" s="42"/>
      <c r="G952" s="42"/>
      <c r="H952" s="42"/>
      <c r="I952" s="42"/>
      <c r="J952" s="42"/>
      <c r="K952" s="42"/>
      <c r="L952" s="42"/>
    </row>
    <row r="953" spans="6:12" x14ac:dyDescent="0.2">
      <c r="F953" s="42"/>
      <c r="G953" s="42"/>
      <c r="H953" s="42"/>
      <c r="I953" s="42"/>
      <c r="J953" s="42"/>
      <c r="K953" s="42"/>
      <c r="L953" s="42"/>
    </row>
    <row r="954" spans="6:12" x14ac:dyDescent="0.2">
      <c r="F954" s="42"/>
      <c r="G954" s="42"/>
      <c r="H954" s="42"/>
      <c r="I954" s="42"/>
      <c r="J954" s="42"/>
      <c r="K954" s="42"/>
      <c r="L954" s="42"/>
    </row>
    <row r="955" spans="6:12" x14ac:dyDescent="0.2">
      <c r="F955" s="42"/>
      <c r="G955" s="42"/>
      <c r="H955" s="42"/>
      <c r="I955" s="42"/>
      <c r="J955" s="42"/>
      <c r="K955" s="42"/>
      <c r="L955" s="42"/>
    </row>
    <row r="956" spans="6:12" x14ac:dyDescent="0.2">
      <c r="F956" s="42"/>
      <c r="G956" s="42"/>
      <c r="H956" s="42"/>
      <c r="I956" s="42"/>
      <c r="J956" s="42"/>
      <c r="K956" s="42"/>
      <c r="L956" s="42"/>
    </row>
    <row r="957" spans="6:12" x14ac:dyDescent="0.2">
      <c r="F957" s="42"/>
      <c r="G957" s="42"/>
      <c r="H957" s="42"/>
      <c r="I957" s="42"/>
      <c r="J957" s="42"/>
      <c r="K957" s="42"/>
      <c r="L957" s="42"/>
    </row>
    <row r="958" spans="6:12" x14ac:dyDescent="0.2">
      <c r="F958" s="42"/>
      <c r="G958" s="42"/>
      <c r="H958" s="42"/>
      <c r="I958" s="42"/>
      <c r="J958" s="42"/>
      <c r="K958" s="42"/>
      <c r="L958" s="42"/>
    </row>
    <row r="959" spans="6:12" x14ac:dyDescent="0.2">
      <c r="F959" s="42"/>
      <c r="G959" s="42"/>
      <c r="H959" s="42"/>
      <c r="I959" s="42"/>
      <c r="J959" s="42"/>
      <c r="K959" s="42"/>
      <c r="L959" s="42"/>
    </row>
    <row r="960" spans="6:12" x14ac:dyDescent="0.2">
      <c r="F960" s="42"/>
      <c r="G960" s="42"/>
      <c r="H960" s="42"/>
      <c r="I960" s="42"/>
      <c r="J960" s="42"/>
      <c r="K960" s="42"/>
      <c r="L960" s="42"/>
    </row>
    <row r="961" spans="6:12" x14ac:dyDescent="0.2">
      <c r="F961" s="42"/>
      <c r="G961" s="42"/>
      <c r="H961" s="42"/>
      <c r="I961" s="42"/>
      <c r="J961" s="42"/>
      <c r="K961" s="42"/>
      <c r="L961" s="42"/>
    </row>
    <row r="962" spans="6:12" x14ac:dyDescent="0.2">
      <c r="F962" s="42"/>
      <c r="G962" s="42"/>
      <c r="H962" s="42"/>
      <c r="I962" s="42"/>
      <c r="J962" s="42"/>
      <c r="K962" s="42"/>
      <c r="L962" s="42"/>
    </row>
    <row r="963" spans="6:12" x14ac:dyDescent="0.2">
      <c r="F963" s="42"/>
      <c r="G963" s="42"/>
      <c r="H963" s="42"/>
      <c r="I963" s="42"/>
      <c r="J963" s="42"/>
      <c r="K963" s="42"/>
      <c r="L963" s="42"/>
    </row>
    <row r="964" spans="6:12" x14ac:dyDescent="0.2">
      <c r="F964" s="42"/>
      <c r="G964" s="42"/>
      <c r="H964" s="42"/>
      <c r="I964" s="42"/>
      <c r="J964" s="42"/>
      <c r="K964" s="42"/>
      <c r="L964" s="42"/>
    </row>
    <row r="965" spans="6:12" x14ac:dyDescent="0.2">
      <c r="F965" s="42"/>
      <c r="G965" s="42"/>
      <c r="H965" s="42"/>
      <c r="I965" s="42"/>
      <c r="J965" s="42"/>
      <c r="K965" s="42"/>
      <c r="L965" s="42"/>
    </row>
    <row r="966" spans="6:12" x14ac:dyDescent="0.2">
      <c r="F966" s="42"/>
      <c r="G966" s="42"/>
      <c r="H966" s="42"/>
      <c r="I966" s="42"/>
      <c r="J966" s="42"/>
      <c r="K966" s="42"/>
      <c r="L966" s="42"/>
    </row>
    <row r="967" spans="6:12" x14ac:dyDescent="0.2">
      <c r="F967" s="42"/>
      <c r="G967" s="42"/>
      <c r="H967" s="42"/>
      <c r="I967" s="42"/>
      <c r="J967" s="42"/>
      <c r="K967" s="42"/>
      <c r="L967" s="42"/>
    </row>
    <row r="968" spans="6:12" x14ac:dyDescent="0.2">
      <c r="F968" s="42"/>
      <c r="G968" s="42"/>
      <c r="H968" s="42"/>
      <c r="I968" s="42"/>
      <c r="J968" s="42"/>
      <c r="K968" s="42"/>
      <c r="L968" s="42"/>
    </row>
    <row r="969" spans="6:12" x14ac:dyDescent="0.2">
      <c r="F969" s="42"/>
      <c r="G969" s="42"/>
      <c r="H969" s="42"/>
      <c r="I969" s="42"/>
      <c r="J969" s="42"/>
      <c r="K969" s="42"/>
      <c r="L969" s="42"/>
    </row>
    <row r="970" spans="6:12" x14ac:dyDescent="0.2">
      <c r="F970" s="42"/>
      <c r="G970" s="42"/>
      <c r="H970" s="42"/>
      <c r="I970" s="42"/>
      <c r="J970" s="42"/>
      <c r="K970" s="42"/>
      <c r="L970" s="42"/>
    </row>
    <row r="971" spans="6:12" x14ac:dyDescent="0.2">
      <c r="F971" s="42"/>
      <c r="G971" s="42"/>
      <c r="H971" s="42"/>
      <c r="I971" s="42"/>
      <c r="J971" s="42"/>
      <c r="K971" s="42"/>
      <c r="L971" s="42"/>
    </row>
    <row r="972" spans="6:12" x14ac:dyDescent="0.2">
      <c r="F972" s="42"/>
      <c r="G972" s="42"/>
      <c r="H972" s="42"/>
      <c r="I972" s="42"/>
      <c r="J972" s="42"/>
      <c r="K972" s="42"/>
      <c r="L972" s="42"/>
    </row>
    <row r="973" spans="6:12" x14ac:dyDescent="0.2">
      <c r="F973" s="42"/>
      <c r="G973" s="42"/>
      <c r="H973" s="42"/>
      <c r="I973" s="42"/>
      <c r="J973" s="42"/>
      <c r="K973" s="42"/>
      <c r="L973" s="42"/>
    </row>
    <row r="974" spans="6:12" x14ac:dyDescent="0.2">
      <c r="F974" s="42"/>
      <c r="G974" s="42"/>
      <c r="H974" s="42"/>
      <c r="I974" s="42"/>
      <c r="J974" s="42"/>
      <c r="K974" s="42"/>
      <c r="L974" s="42"/>
    </row>
    <row r="975" spans="6:12" x14ac:dyDescent="0.2">
      <c r="F975" s="42"/>
      <c r="G975" s="42"/>
      <c r="H975" s="42"/>
      <c r="I975" s="42"/>
      <c r="J975" s="42"/>
      <c r="K975" s="42"/>
      <c r="L975" s="42"/>
    </row>
    <row r="976" spans="6:12" x14ac:dyDescent="0.2">
      <c r="F976" s="42"/>
      <c r="G976" s="42"/>
      <c r="H976" s="42"/>
      <c r="I976" s="42"/>
      <c r="J976" s="42"/>
      <c r="K976" s="42"/>
      <c r="L976" s="42"/>
    </row>
    <row r="977" spans="6:12" x14ac:dyDescent="0.2">
      <c r="F977" s="42"/>
      <c r="G977" s="42"/>
      <c r="H977" s="42"/>
      <c r="I977" s="42"/>
      <c r="J977" s="42"/>
      <c r="K977" s="42"/>
      <c r="L977" s="42"/>
    </row>
    <row r="978" spans="6:12" x14ac:dyDescent="0.2">
      <c r="F978" s="42"/>
      <c r="G978" s="42"/>
      <c r="H978" s="42"/>
      <c r="I978" s="42"/>
      <c r="J978" s="42"/>
      <c r="K978" s="42"/>
      <c r="L978" s="42"/>
    </row>
    <row r="979" spans="6:12" x14ac:dyDescent="0.2">
      <c r="F979" s="42"/>
      <c r="G979" s="42"/>
      <c r="H979" s="42"/>
      <c r="I979" s="42"/>
      <c r="J979" s="42"/>
      <c r="K979" s="42"/>
      <c r="L979" s="42"/>
    </row>
    <row r="980" spans="6:12" x14ac:dyDescent="0.2">
      <c r="F980" s="42"/>
      <c r="G980" s="42"/>
      <c r="H980" s="42"/>
      <c r="I980" s="42"/>
      <c r="J980" s="42"/>
      <c r="K980" s="42"/>
      <c r="L980" s="42"/>
    </row>
    <row r="981" spans="6:12" x14ac:dyDescent="0.2">
      <c r="F981" s="42"/>
      <c r="G981" s="42"/>
      <c r="H981" s="42"/>
      <c r="I981" s="42"/>
      <c r="J981" s="42"/>
      <c r="K981" s="42"/>
      <c r="L981" s="42"/>
    </row>
    <row r="982" spans="6:12" x14ac:dyDescent="0.2">
      <c r="F982" s="42"/>
      <c r="G982" s="42"/>
      <c r="H982" s="42"/>
      <c r="I982" s="42"/>
      <c r="J982" s="42"/>
      <c r="K982" s="42"/>
      <c r="L982" s="42"/>
    </row>
    <row r="983" spans="6:12" x14ac:dyDescent="0.2">
      <c r="F983" s="42"/>
      <c r="G983" s="42"/>
      <c r="H983" s="42"/>
      <c r="I983" s="42"/>
      <c r="J983" s="42"/>
      <c r="K983" s="42"/>
      <c r="L983" s="42"/>
    </row>
    <row r="984" spans="6:12" x14ac:dyDescent="0.2">
      <c r="F984" s="42"/>
      <c r="G984" s="42"/>
      <c r="H984" s="42"/>
      <c r="I984" s="42"/>
      <c r="J984" s="42"/>
      <c r="K984" s="42"/>
      <c r="L984" s="42"/>
    </row>
    <row r="985" spans="6:12" x14ac:dyDescent="0.2">
      <c r="F985" s="42"/>
      <c r="G985" s="42"/>
      <c r="H985" s="42"/>
      <c r="I985" s="42"/>
      <c r="J985" s="42"/>
      <c r="K985" s="42"/>
      <c r="L985" s="42"/>
    </row>
    <row r="986" spans="6:12" x14ac:dyDescent="0.2">
      <c r="F986" s="42"/>
      <c r="G986" s="42"/>
      <c r="H986" s="42"/>
      <c r="I986" s="42"/>
      <c r="J986" s="42"/>
      <c r="K986" s="42"/>
      <c r="L986" s="42"/>
    </row>
    <row r="987" spans="6:12" x14ac:dyDescent="0.2">
      <c r="F987" s="42"/>
      <c r="G987" s="42"/>
      <c r="H987" s="42"/>
      <c r="I987" s="42"/>
      <c r="J987" s="42"/>
      <c r="K987" s="42"/>
      <c r="L987" s="42"/>
    </row>
    <row r="988" spans="6:12" x14ac:dyDescent="0.2">
      <c r="F988" s="42"/>
      <c r="G988" s="42"/>
      <c r="H988" s="42"/>
      <c r="I988" s="42"/>
      <c r="J988" s="42"/>
      <c r="K988" s="42"/>
      <c r="L988" s="42"/>
    </row>
    <row r="989" spans="6:12" x14ac:dyDescent="0.2">
      <c r="F989" s="42"/>
      <c r="G989" s="42"/>
      <c r="H989" s="42"/>
      <c r="I989" s="42"/>
      <c r="J989" s="42"/>
      <c r="K989" s="42"/>
      <c r="L989" s="42"/>
    </row>
    <row r="990" spans="6:12" x14ac:dyDescent="0.2">
      <c r="F990" s="42"/>
      <c r="G990" s="42"/>
      <c r="H990" s="42"/>
      <c r="I990" s="42"/>
      <c r="J990" s="42"/>
      <c r="K990" s="42"/>
      <c r="L990" s="42"/>
    </row>
    <row r="991" spans="6:12" x14ac:dyDescent="0.2">
      <c r="F991" s="42"/>
      <c r="G991" s="42"/>
      <c r="H991" s="42"/>
      <c r="I991" s="42"/>
      <c r="J991" s="42"/>
      <c r="K991" s="42"/>
      <c r="L991" s="42"/>
    </row>
    <row r="992" spans="6:12" x14ac:dyDescent="0.2">
      <c r="F992" s="42"/>
      <c r="G992" s="42"/>
      <c r="H992" s="42"/>
      <c r="I992" s="42"/>
      <c r="J992" s="42"/>
      <c r="K992" s="42"/>
      <c r="L992" s="42"/>
    </row>
    <row r="993" spans="6:12" x14ac:dyDescent="0.2">
      <c r="F993" s="42"/>
      <c r="G993" s="42"/>
      <c r="H993" s="42"/>
      <c r="I993" s="42"/>
      <c r="J993" s="42"/>
      <c r="K993" s="42"/>
      <c r="L993" s="42"/>
    </row>
    <row r="994" spans="6:12" x14ac:dyDescent="0.2">
      <c r="F994" s="42"/>
      <c r="G994" s="42"/>
      <c r="H994" s="42"/>
      <c r="I994" s="42"/>
      <c r="J994" s="42"/>
      <c r="K994" s="42"/>
      <c r="L994" s="42"/>
    </row>
    <row r="995" spans="6:12" x14ac:dyDescent="0.2">
      <c r="F995" s="42"/>
      <c r="G995" s="42"/>
      <c r="H995" s="42"/>
      <c r="I995" s="42"/>
      <c r="J995" s="42"/>
      <c r="K995" s="42"/>
      <c r="L995" s="42"/>
    </row>
    <row r="996" spans="6:12" x14ac:dyDescent="0.2">
      <c r="F996" s="42"/>
      <c r="G996" s="42"/>
      <c r="H996" s="42"/>
      <c r="I996" s="42"/>
      <c r="J996" s="42"/>
      <c r="K996" s="42"/>
      <c r="L996" s="42"/>
    </row>
    <row r="997" spans="6:12" x14ac:dyDescent="0.2">
      <c r="F997" s="42"/>
      <c r="G997" s="42"/>
      <c r="H997" s="42"/>
      <c r="I997" s="42"/>
      <c r="J997" s="42"/>
      <c r="K997" s="42"/>
      <c r="L997" s="42"/>
    </row>
    <row r="998" spans="6:12" x14ac:dyDescent="0.2">
      <c r="F998" s="42"/>
      <c r="G998" s="42"/>
      <c r="H998" s="42"/>
      <c r="I998" s="42"/>
      <c r="J998" s="42"/>
      <c r="K998" s="42"/>
      <c r="L998" s="42"/>
    </row>
    <row r="999" spans="6:12" x14ac:dyDescent="0.2">
      <c r="F999" s="42"/>
      <c r="G999" s="42"/>
      <c r="H999" s="42"/>
      <c r="I999" s="42"/>
      <c r="J999" s="42"/>
      <c r="K999" s="42"/>
      <c r="L999" s="42"/>
    </row>
    <row r="1000" spans="6:12" x14ac:dyDescent="0.2">
      <c r="F1000" s="42"/>
      <c r="G1000" s="42"/>
      <c r="H1000" s="42"/>
      <c r="I1000" s="42"/>
      <c r="J1000" s="42"/>
      <c r="K1000" s="42"/>
      <c r="L1000" s="42"/>
    </row>
    <row r="1001" spans="6:12" x14ac:dyDescent="0.2">
      <c r="F1001" s="42"/>
      <c r="G1001" s="42"/>
      <c r="H1001" s="42"/>
      <c r="I1001" s="42"/>
      <c r="J1001" s="42"/>
      <c r="K1001" s="42"/>
      <c r="L1001" s="42"/>
    </row>
    <row r="1002" spans="6:12" x14ac:dyDescent="0.2">
      <c r="F1002" s="42"/>
      <c r="G1002" s="42"/>
      <c r="H1002" s="42"/>
      <c r="I1002" s="42"/>
      <c r="J1002" s="42"/>
      <c r="K1002" s="42"/>
      <c r="L1002" s="42"/>
    </row>
    <row r="1003" spans="6:12" x14ac:dyDescent="0.2">
      <c r="F1003" s="42"/>
      <c r="G1003" s="42"/>
      <c r="H1003" s="42"/>
      <c r="I1003" s="42"/>
      <c r="J1003" s="42"/>
      <c r="K1003" s="42"/>
      <c r="L1003" s="42"/>
    </row>
    <row r="1004" spans="6:12" x14ac:dyDescent="0.2">
      <c r="F1004" s="42"/>
      <c r="G1004" s="42"/>
      <c r="H1004" s="42"/>
      <c r="I1004" s="42"/>
      <c r="J1004" s="42"/>
      <c r="K1004" s="42"/>
      <c r="L1004" s="42"/>
    </row>
    <row r="1005" spans="6:12" x14ac:dyDescent="0.2">
      <c r="F1005" s="42"/>
      <c r="G1005" s="42"/>
      <c r="H1005" s="42"/>
      <c r="I1005" s="42"/>
      <c r="J1005" s="42"/>
      <c r="K1005" s="42"/>
      <c r="L1005" s="42"/>
    </row>
    <row r="1006" spans="6:12" x14ac:dyDescent="0.2">
      <c r="F1006" s="42"/>
      <c r="G1006" s="42"/>
      <c r="H1006" s="42"/>
      <c r="I1006" s="42"/>
      <c r="J1006" s="42"/>
      <c r="K1006" s="42"/>
      <c r="L1006" s="42"/>
    </row>
    <row r="1007" spans="6:12" x14ac:dyDescent="0.2">
      <c r="F1007" s="42"/>
      <c r="G1007" s="42"/>
      <c r="H1007" s="42"/>
      <c r="I1007" s="42"/>
      <c r="J1007" s="42"/>
      <c r="K1007" s="42"/>
      <c r="L1007" s="42"/>
    </row>
    <row r="1008" spans="6:12" x14ac:dyDescent="0.2">
      <c r="F1008" s="42"/>
      <c r="G1008" s="42"/>
      <c r="H1008" s="42"/>
      <c r="I1008" s="42"/>
      <c r="J1008" s="42"/>
      <c r="K1008" s="42"/>
      <c r="L1008" s="42"/>
    </row>
    <row r="1009" spans="6:12" x14ac:dyDescent="0.2">
      <c r="F1009" s="42"/>
      <c r="G1009" s="42"/>
      <c r="H1009" s="42"/>
      <c r="I1009" s="42"/>
      <c r="J1009" s="42"/>
      <c r="K1009" s="42"/>
      <c r="L1009" s="42"/>
    </row>
    <row r="1010" spans="6:12" x14ac:dyDescent="0.2">
      <c r="F1010" s="42"/>
      <c r="G1010" s="42"/>
      <c r="H1010" s="42"/>
      <c r="I1010" s="42"/>
      <c r="J1010" s="42"/>
      <c r="K1010" s="42"/>
      <c r="L1010" s="42"/>
    </row>
    <row r="1011" spans="6:12" x14ac:dyDescent="0.2">
      <c r="F1011" s="42"/>
      <c r="G1011" s="42"/>
      <c r="H1011" s="42"/>
      <c r="I1011" s="42"/>
      <c r="J1011" s="42"/>
      <c r="K1011" s="42"/>
      <c r="L1011" s="42"/>
    </row>
    <row r="1012" spans="6:12" x14ac:dyDescent="0.2">
      <c r="F1012" s="42"/>
      <c r="G1012" s="42"/>
      <c r="H1012" s="42"/>
      <c r="I1012" s="42"/>
      <c r="J1012" s="42"/>
      <c r="K1012" s="42"/>
      <c r="L1012" s="42"/>
    </row>
    <row r="1013" spans="6:12" x14ac:dyDescent="0.2">
      <c r="F1013" s="42"/>
      <c r="G1013" s="42"/>
      <c r="H1013" s="42"/>
      <c r="I1013" s="42"/>
      <c r="J1013" s="42"/>
      <c r="K1013" s="42"/>
      <c r="L1013" s="42"/>
    </row>
    <row r="1014" spans="6:12" x14ac:dyDescent="0.2">
      <c r="F1014" s="42"/>
      <c r="G1014" s="42"/>
      <c r="H1014" s="42"/>
      <c r="I1014" s="42"/>
      <c r="J1014" s="42"/>
      <c r="K1014" s="42"/>
      <c r="L1014" s="42"/>
    </row>
    <row r="1015" spans="6:12" x14ac:dyDescent="0.2">
      <c r="F1015" s="42"/>
      <c r="G1015" s="42"/>
      <c r="H1015" s="42"/>
      <c r="I1015" s="42"/>
      <c r="J1015" s="42"/>
      <c r="K1015" s="42"/>
      <c r="L1015" s="42"/>
    </row>
    <row r="1016" spans="6:12" x14ac:dyDescent="0.2">
      <c r="F1016" s="42"/>
      <c r="G1016" s="42"/>
      <c r="H1016" s="42"/>
      <c r="I1016" s="42"/>
      <c r="J1016" s="42"/>
      <c r="K1016" s="42"/>
      <c r="L1016" s="42"/>
    </row>
    <row r="1017" spans="6:12" x14ac:dyDescent="0.2">
      <c r="F1017" s="42"/>
      <c r="G1017" s="42"/>
      <c r="H1017" s="42"/>
      <c r="I1017" s="42"/>
      <c r="J1017" s="42"/>
      <c r="K1017" s="42"/>
      <c r="L1017" s="42"/>
    </row>
    <row r="1018" spans="6:12" x14ac:dyDescent="0.2">
      <c r="F1018" s="42"/>
      <c r="G1018" s="42"/>
      <c r="H1018" s="42"/>
      <c r="I1018" s="42"/>
      <c r="J1018" s="42"/>
      <c r="K1018" s="42"/>
      <c r="L1018" s="42"/>
    </row>
    <row r="1019" spans="6:12" x14ac:dyDescent="0.2">
      <c r="F1019" s="42"/>
      <c r="G1019" s="42"/>
      <c r="H1019" s="42"/>
      <c r="I1019" s="42"/>
      <c r="J1019" s="42"/>
      <c r="K1019" s="42"/>
      <c r="L1019" s="42"/>
    </row>
    <row r="1020" spans="6:12" x14ac:dyDescent="0.2">
      <c r="F1020" s="42"/>
      <c r="G1020" s="42"/>
      <c r="H1020" s="42"/>
      <c r="I1020" s="42"/>
      <c r="J1020" s="42"/>
      <c r="K1020" s="42"/>
      <c r="L1020" s="42"/>
    </row>
    <row r="1021" spans="6:12" x14ac:dyDescent="0.2">
      <c r="F1021" s="42"/>
      <c r="G1021" s="42"/>
      <c r="H1021" s="42"/>
      <c r="I1021" s="42"/>
      <c r="J1021" s="42"/>
      <c r="K1021" s="42"/>
      <c r="L1021" s="42"/>
    </row>
    <row r="1022" spans="6:12" x14ac:dyDescent="0.2">
      <c r="F1022" s="42"/>
      <c r="G1022" s="42"/>
      <c r="H1022" s="42"/>
      <c r="I1022" s="42"/>
      <c r="J1022" s="42"/>
      <c r="K1022" s="42"/>
      <c r="L1022" s="42"/>
    </row>
    <row r="1023" spans="6:12" x14ac:dyDescent="0.2">
      <c r="F1023" s="42"/>
      <c r="G1023" s="42"/>
      <c r="H1023" s="42"/>
      <c r="I1023" s="42"/>
      <c r="J1023" s="42"/>
      <c r="K1023" s="42"/>
      <c r="L1023" s="42"/>
    </row>
    <row r="1024" spans="6:12" x14ac:dyDescent="0.2">
      <c r="F1024" s="42"/>
      <c r="G1024" s="42"/>
      <c r="H1024" s="42"/>
      <c r="I1024" s="42"/>
      <c r="J1024" s="42"/>
      <c r="K1024" s="42"/>
      <c r="L1024" s="42"/>
    </row>
    <row r="1025" spans="6:12" x14ac:dyDescent="0.2">
      <c r="F1025" s="42"/>
      <c r="G1025" s="42"/>
      <c r="H1025" s="42"/>
      <c r="I1025" s="42"/>
      <c r="J1025" s="42"/>
      <c r="K1025" s="42"/>
      <c r="L1025" s="42"/>
    </row>
    <row r="1026" spans="6:12" x14ac:dyDescent="0.2">
      <c r="F1026" s="42"/>
      <c r="G1026" s="42"/>
      <c r="H1026" s="42"/>
      <c r="I1026" s="42"/>
      <c r="J1026" s="42"/>
      <c r="K1026" s="42"/>
      <c r="L1026" s="42"/>
    </row>
    <row r="1027" spans="6:12" x14ac:dyDescent="0.2">
      <c r="F1027" s="42"/>
      <c r="G1027" s="42"/>
      <c r="H1027" s="42"/>
      <c r="I1027" s="42"/>
      <c r="J1027" s="42"/>
      <c r="K1027" s="42"/>
      <c r="L1027" s="42"/>
    </row>
    <row r="1028" spans="6:12" x14ac:dyDescent="0.2">
      <c r="F1028" s="42"/>
      <c r="G1028" s="42"/>
      <c r="H1028" s="42"/>
      <c r="I1028" s="42"/>
      <c r="J1028" s="42"/>
      <c r="K1028" s="42"/>
      <c r="L1028" s="42"/>
    </row>
    <row r="1029" spans="6:12" x14ac:dyDescent="0.2">
      <c r="F1029" s="42"/>
      <c r="G1029" s="42"/>
      <c r="H1029" s="42"/>
      <c r="I1029" s="42"/>
      <c r="J1029" s="42"/>
      <c r="K1029" s="42"/>
      <c r="L1029" s="42"/>
    </row>
    <row r="1030" spans="6:12" x14ac:dyDescent="0.2">
      <c r="F1030" s="42"/>
      <c r="G1030" s="42"/>
      <c r="H1030" s="42"/>
      <c r="I1030" s="42"/>
      <c r="J1030" s="42"/>
      <c r="K1030" s="42"/>
      <c r="L1030" s="42"/>
    </row>
    <row r="1031" spans="6:12" x14ac:dyDescent="0.2">
      <c r="F1031" s="42"/>
      <c r="G1031" s="42"/>
      <c r="H1031" s="42"/>
      <c r="I1031" s="42"/>
      <c r="J1031" s="42"/>
      <c r="K1031" s="42"/>
      <c r="L1031" s="42"/>
    </row>
    <row r="1032" spans="6:12" x14ac:dyDescent="0.2">
      <c r="F1032" s="42"/>
      <c r="G1032" s="42"/>
      <c r="H1032" s="42"/>
      <c r="I1032" s="42"/>
      <c r="J1032" s="42"/>
      <c r="K1032" s="42"/>
      <c r="L1032" s="42"/>
    </row>
    <row r="1033" spans="6:12" x14ac:dyDescent="0.2">
      <c r="F1033" s="42"/>
      <c r="G1033" s="42"/>
      <c r="H1033" s="42"/>
      <c r="I1033" s="42"/>
      <c r="J1033" s="42"/>
      <c r="K1033" s="42"/>
      <c r="L1033" s="42"/>
    </row>
    <row r="1034" spans="6:12" x14ac:dyDescent="0.2">
      <c r="F1034" s="42"/>
      <c r="G1034" s="42"/>
      <c r="H1034" s="42"/>
      <c r="I1034" s="42"/>
      <c r="J1034" s="42"/>
      <c r="K1034" s="42"/>
      <c r="L1034" s="42"/>
    </row>
    <row r="1035" spans="6:12" x14ac:dyDescent="0.2">
      <c r="F1035" s="42"/>
      <c r="G1035" s="42"/>
      <c r="H1035" s="42"/>
      <c r="I1035" s="42"/>
      <c r="J1035" s="42"/>
      <c r="K1035" s="42"/>
      <c r="L1035" s="42"/>
    </row>
    <row r="1036" spans="6:12" x14ac:dyDescent="0.2">
      <c r="F1036" s="42"/>
      <c r="G1036" s="42"/>
      <c r="H1036" s="42"/>
      <c r="I1036" s="42"/>
      <c r="J1036" s="42"/>
      <c r="K1036" s="42"/>
      <c r="L1036" s="42"/>
    </row>
    <row r="1037" spans="6:12" x14ac:dyDescent="0.2">
      <c r="F1037" s="42"/>
      <c r="G1037" s="42"/>
      <c r="H1037" s="42"/>
      <c r="I1037" s="42"/>
      <c r="J1037" s="42"/>
      <c r="K1037" s="42"/>
      <c r="L1037" s="42"/>
    </row>
    <row r="1038" spans="6:12" x14ac:dyDescent="0.2">
      <c r="F1038" s="42"/>
      <c r="G1038" s="42"/>
      <c r="H1038" s="42"/>
      <c r="I1038" s="42"/>
      <c r="J1038" s="42"/>
      <c r="K1038" s="42"/>
      <c r="L1038" s="42"/>
    </row>
    <row r="1039" spans="6:12" x14ac:dyDescent="0.2">
      <c r="F1039" s="42"/>
      <c r="G1039" s="42"/>
      <c r="H1039" s="42"/>
      <c r="I1039" s="42"/>
      <c r="J1039" s="42"/>
      <c r="K1039" s="42"/>
      <c r="L1039" s="42"/>
    </row>
    <row r="1040" spans="6:12" x14ac:dyDescent="0.2">
      <c r="F1040" s="42"/>
      <c r="G1040" s="42"/>
      <c r="H1040" s="42"/>
      <c r="I1040" s="42"/>
      <c r="J1040" s="42"/>
      <c r="K1040" s="42"/>
      <c r="L1040" s="42"/>
    </row>
    <row r="1041" spans="1:14" x14ac:dyDescent="0.2">
      <c r="F1041" s="42"/>
      <c r="G1041" s="42"/>
      <c r="H1041" s="42"/>
      <c r="I1041" s="42"/>
      <c r="J1041" s="42"/>
      <c r="K1041" s="42"/>
      <c r="L1041" s="42"/>
    </row>
    <row r="1042" spans="1:14" x14ac:dyDescent="0.2">
      <c r="F1042" s="42"/>
      <c r="G1042" s="42"/>
      <c r="H1042" s="42"/>
      <c r="I1042" s="42"/>
      <c r="J1042" s="42"/>
      <c r="K1042" s="42"/>
      <c r="L1042" s="42"/>
    </row>
    <row r="1043" spans="1:14" x14ac:dyDescent="0.2">
      <c r="F1043" s="42"/>
      <c r="G1043" s="42"/>
      <c r="H1043" s="42"/>
      <c r="I1043" s="42"/>
      <c r="J1043" s="42"/>
      <c r="K1043" s="42"/>
      <c r="L1043" s="42"/>
    </row>
    <row r="1044" spans="1:14" x14ac:dyDescent="0.2">
      <c r="F1044" s="42"/>
      <c r="G1044" s="42"/>
      <c r="H1044" s="42"/>
      <c r="I1044" s="42"/>
      <c r="J1044" s="42"/>
      <c r="K1044" s="42"/>
      <c r="L1044" s="42"/>
    </row>
    <row r="1045" spans="1:14" x14ac:dyDescent="0.2">
      <c r="F1045" s="42"/>
      <c r="G1045" s="42"/>
      <c r="H1045" s="42"/>
      <c r="I1045" s="42"/>
      <c r="J1045" s="42"/>
      <c r="K1045" s="42"/>
      <c r="L1045" s="42"/>
    </row>
    <row r="1046" spans="1:14" x14ac:dyDescent="0.2">
      <c r="F1046" s="42"/>
      <c r="G1046" s="42"/>
      <c r="H1046" s="42"/>
      <c r="I1046" s="42"/>
      <c r="J1046" s="42"/>
      <c r="K1046" s="42"/>
      <c r="L1046" s="42"/>
    </row>
    <row r="1047" spans="1:14" x14ac:dyDescent="0.2">
      <c r="F1047" s="42"/>
      <c r="G1047" s="42"/>
      <c r="H1047" s="42"/>
      <c r="I1047" s="42"/>
      <c r="J1047" s="42"/>
      <c r="K1047" s="42"/>
      <c r="L1047" s="42"/>
    </row>
    <row r="1048" spans="1:14" x14ac:dyDescent="0.2">
      <c r="F1048" s="42"/>
      <c r="G1048" s="42"/>
      <c r="H1048" s="42"/>
      <c r="I1048" s="42"/>
      <c r="J1048" s="42"/>
      <c r="K1048" s="42"/>
      <c r="L1048" s="42"/>
    </row>
    <row r="1049" spans="1:14" x14ac:dyDescent="0.2">
      <c r="F1049" s="42"/>
      <c r="G1049" s="42"/>
      <c r="H1049" s="42"/>
      <c r="I1049" s="42"/>
      <c r="J1049" s="42"/>
      <c r="K1049" s="42"/>
      <c r="L1049" s="42"/>
    </row>
    <row r="1050" spans="1:14" x14ac:dyDescent="0.2">
      <c r="F1050" s="42"/>
      <c r="G1050" s="42"/>
      <c r="H1050" s="42"/>
      <c r="I1050" s="42"/>
      <c r="J1050" s="42"/>
      <c r="K1050" s="42"/>
      <c r="L1050" s="42"/>
    </row>
    <row r="1051" spans="1:14" x14ac:dyDescent="0.2">
      <c r="F1051" s="42"/>
      <c r="G1051" s="42"/>
      <c r="H1051" s="42"/>
      <c r="I1051" s="42"/>
      <c r="J1051" s="42"/>
      <c r="K1051" s="42"/>
      <c r="L1051" s="42"/>
    </row>
    <row r="1052" spans="1:14" x14ac:dyDescent="0.2">
      <c r="F1052" s="42"/>
      <c r="G1052" s="42"/>
      <c r="H1052" s="42"/>
      <c r="I1052" s="42"/>
      <c r="J1052" s="42"/>
      <c r="K1052" s="42"/>
      <c r="L1052" s="42"/>
    </row>
    <row r="1053" spans="1:14" x14ac:dyDescent="0.2">
      <c r="F1053" s="42"/>
      <c r="G1053" s="42"/>
      <c r="H1053" s="42"/>
      <c r="I1053" s="42"/>
      <c r="J1053" s="42"/>
      <c r="K1053" s="42"/>
      <c r="L1053" s="42"/>
    </row>
    <row r="1054" spans="1:14" x14ac:dyDescent="0.2">
      <c r="F1054" s="42"/>
      <c r="G1054" s="42"/>
      <c r="H1054" s="42"/>
      <c r="I1054" s="42"/>
      <c r="J1054" s="42"/>
      <c r="K1054" s="42"/>
      <c r="L1054" s="42"/>
    </row>
    <row r="1055" spans="1:14" s="19" customFormat="1" x14ac:dyDescent="0.2">
      <c r="A1055" s="15"/>
      <c r="B1055" s="27"/>
      <c r="C1055" s="27"/>
      <c r="D1055" s="27"/>
      <c r="E1055" s="27"/>
      <c r="F1055" s="42"/>
      <c r="G1055" s="42"/>
      <c r="H1055" s="42"/>
      <c r="I1055" s="42"/>
      <c r="J1055" s="42"/>
      <c r="K1055" s="42"/>
      <c r="L1055" s="42"/>
      <c r="M1055" s="9"/>
      <c r="N1055" s="18"/>
    </row>
    <row r="1056" spans="1:14" s="17" customFormat="1" x14ac:dyDescent="0.2">
      <c r="A1056" s="15"/>
      <c r="B1056" s="27"/>
      <c r="C1056" s="27"/>
      <c r="D1056" s="27"/>
      <c r="E1056" s="27"/>
      <c r="F1056" s="42"/>
      <c r="G1056" s="42"/>
      <c r="H1056" s="42"/>
      <c r="I1056" s="42"/>
      <c r="J1056" s="42"/>
      <c r="K1056" s="42"/>
      <c r="L1056" s="42"/>
      <c r="M1056" s="9"/>
      <c r="N1056" s="16"/>
    </row>
    <row r="1057" spans="1:14" x14ac:dyDescent="0.2">
      <c r="F1057" s="42"/>
      <c r="G1057" s="42"/>
      <c r="H1057" s="42"/>
      <c r="I1057" s="42"/>
      <c r="J1057" s="42"/>
      <c r="K1057" s="42"/>
      <c r="L1057" s="42"/>
      <c r="M1057" s="19"/>
    </row>
    <row r="1058" spans="1:14" x14ac:dyDescent="0.2">
      <c r="F1058" s="42"/>
      <c r="G1058" s="42"/>
      <c r="H1058" s="42"/>
      <c r="I1058" s="42"/>
      <c r="J1058" s="42"/>
      <c r="K1058" s="42"/>
      <c r="L1058" s="42"/>
      <c r="M1058" s="17"/>
    </row>
    <row r="1059" spans="1:14" x14ac:dyDescent="0.2">
      <c r="F1059" s="42"/>
      <c r="G1059" s="42"/>
      <c r="H1059" s="42"/>
      <c r="I1059" s="42"/>
      <c r="J1059" s="42"/>
      <c r="K1059" s="42"/>
      <c r="L1059" s="42"/>
    </row>
    <row r="1060" spans="1:14" x14ac:dyDescent="0.2">
      <c r="F1060" s="42"/>
      <c r="G1060" s="42"/>
      <c r="H1060" s="42"/>
      <c r="I1060" s="42"/>
      <c r="J1060" s="42"/>
      <c r="K1060" s="42"/>
      <c r="L1060" s="42"/>
    </row>
    <row r="1061" spans="1:14" x14ac:dyDescent="0.2">
      <c r="F1061" s="42"/>
      <c r="G1061" s="42"/>
      <c r="H1061" s="42"/>
      <c r="I1061" s="42"/>
      <c r="J1061" s="42"/>
      <c r="K1061" s="42"/>
      <c r="L1061" s="42"/>
    </row>
    <row r="1062" spans="1:14" x14ac:dyDescent="0.2">
      <c r="F1062" s="42"/>
      <c r="G1062" s="42"/>
      <c r="H1062" s="42"/>
      <c r="I1062" s="42"/>
      <c r="J1062" s="42"/>
      <c r="K1062" s="42"/>
      <c r="L1062" s="42"/>
    </row>
    <row r="1063" spans="1:14" x14ac:dyDescent="0.2">
      <c r="F1063" s="42"/>
      <c r="G1063" s="42"/>
      <c r="H1063" s="42"/>
      <c r="I1063" s="42"/>
      <c r="J1063" s="42"/>
      <c r="K1063" s="42"/>
      <c r="L1063" s="42"/>
    </row>
    <row r="1064" spans="1:14" s="17" customFormat="1" x14ac:dyDescent="0.2">
      <c r="A1064" s="15"/>
      <c r="B1064" s="27"/>
      <c r="C1064" s="27"/>
      <c r="D1064" s="27"/>
      <c r="E1064" s="27"/>
      <c r="F1064" s="42"/>
      <c r="G1064" s="42"/>
      <c r="H1064" s="42"/>
      <c r="I1064" s="42"/>
      <c r="J1064" s="42"/>
      <c r="K1064" s="42"/>
      <c r="L1064" s="42"/>
      <c r="M1064" s="9"/>
      <c r="N1064" s="16"/>
    </row>
    <row r="1065" spans="1:14" x14ac:dyDescent="0.2">
      <c r="F1065" s="42"/>
      <c r="G1065" s="42"/>
      <c r="H1065" s="42"/>
      <c r="I1065" s="42"/>
      <c r="J1065" s="42"/>
      <c r="K1065" s="42"/>
      <c r="L1065" s="42"/>
    </row>
    <row r="1066" spans="1:14" x14ac:dyDescent="0.2">
      <c r="F1066" s="42"/>
      <c r="G1066" s="42"/>
      <c r="H1066" s="42"/>
      <c r="I1066" s="42"/>
      <c r="J1066" s="42"/>
      <c r="K1066" s="42"/>
      <c r="L1066" s="42"/>
      <c r="M1066" s="17"/>
    </row>
    <row r="1067" spans="1:14" x14ac:dyDescent="0.2">
      <c r="F1067" s="42"/>
      <c r="G1067" s="42"/>
      <c r="H1067" s="42"/>
      <c r="I1067" s="42"/>
      <c r="J1067" s="42"/>
      <c r="K1067" s="42"/>
      <c r="L1067" s="42"/>
    </row>
    <row r="1068" spans="1:14" x14ac:dyDescent="0.2">
      <c r="F1068" s="42"/>
      <c r="G1068" s="42"/>
      <c r="H1068" s="42"/>
      <c r="I1068" s="42"/>
      <c r="J1068" s="42"/>
      <c r="K1068" s="42"/>
      <c r="L1068" s="42"/>
    </row>
    <row r="1069" spans="1:14" x14ac:dyDescent="0.2">
      <c r="F1069" s="42"/>
      <c r="G1069" s="42"/>
      <c r="H1069" s="42"/>
      <c r="I1069" s="42"/>
      <c r="J1069" s="42"/>
      <c r="K1069" s="42"/>
      <c r="L1069" s="42"/>
    </row>
    <row r="1070" spans="1:14" x14ac:dyDescent="0.2">
      <c r="F1070" s="42"/>
      <c r="G1070" s="42"/>
      <c r="H1070" s="42"/>
      <c r="I1070" s="42"/>
      <c r="J1070" s="42"/>
      <c r="K1070" s="42"/>
      <c r="L1070" s="42"/>
    </row>
    <row r="1071" spans="1:14" x14ac:dyDescent="0.2">
      <c r="A1071" s="20"/>
      <c r="B1071" s="41"/>
      <c r="C1071" s="41"/>
      <c r="D1071" s="41"/>
      <c r="E1071" s="41"/>
      <c r="F1071" s="43"/>
      <c r="G1071" s="42"/>
      <c r="H1071" s="42"/>
      <c r="I1071" s="43"/>
      <c r="J1071" s="42"/>
      <c r="K1071" s="42"/>
      <c r="L1071" s="43"/>
    </row>
    <row r="1072" spans="1:14" x14ac:dyDescent="0.2">
      <c r="F1072" s="42"/>
      <c r="G1072" s="42"/>
      <c r="H1072" s="42"/>
      <c r="I1072" s="42"/>
      <c r="J1072" s="42"/>
      <c r="K1072" s="42"/>
      <c r="L1072" s="42"/>
    </row>
    <row r="1073" spans="6:12" x14ac:dyDescent="0.2">
      <c r="F1073" s="42"/>
      <c r="G1073" s="43"/>
      <c r="H1073" s="43"/>
      <c r="I1073" s="42"/>
      <c r="J1073" s="43"/>
      <c r="K1073" s="43"/>
      <c r="L1073" s="42"/>
    </row>
    <row r="1074" spans="6:12" x14ac:dyDescent="0.2">
      <c r="F1074" s="42"/>
      <c r="G1074" s="42"/>
      <c r="H1074" s="42"/>
      <c r="I1074" s="42"/>
      <c r="J1074" s="42"/>
      <c r="K1074" s="42"/>
      <c r="L1074" s="42"/>
    </row>
    <row r="1075" spans="6:12" x14ac:dyDescent="0.2">
      <c r="F1075" s="42"/>
      <c r="G1075" s="42"/>
      <c r="H1075" s="42"/>
      <c r="I1075" s="42"/>
      <c r="J1075" s="42"/>
      <c r="K1075" s="42"/>
      <c r="L1075" s="42"/>
    </row>
    <row r="1076" spans="6:12" x14ac:dyDescent="0.2">
      <c r="F1076" s="42"/>
      <c r="G1076" s="42"/>
      <c r="H1076" s="42"/>
      <c r="I1076" s="42"/>
      <c r="J1076" s="42"/>
      <c r="K1076" s="42"/>
      <c r="L1076" s="42"/>
    </row>
    <row r="1077" spans="6:12" x14ac:dyDescent="0.2">
      <c r="F1077" s="42"/>
      <c r="G1077" s="42"/>
      <c r="H1077" s="42"/>
      <c r="I1077" s="42"/>
      <c r="J1077" s="42"/>
      <c r="K1077" s="42"/>
      <c r="L1077" s="42"/>
    </row>
    <row r="1078" spans="6:12" x14ac:dyDescent="0.2">
      <c r="F1078" s="42"/>
      <c r="G1078" s="42"/>
      <c r="H1078" s="42"/>
      <c r="I1078" s="42"/>
      <c r="J1078" s="42"/>
      <c r="K1078" s="42"/>
      <c r="L1078" s="42"/>
    </row>
    <row r="1079" spans="6:12" x14ac:dyDescent="0.2">
      <c r="F1079" s="42"/>
      <c r="G1079" s="42"/>
      <c r="H1079" s="42"/>
      <c r="I1079" s="42"/>
      <c r="J1079" s="42"/>
      <c r="K1079" s="42"/>
      <c r="L1079" s="42"/>
    </row>
    <row r="1080" spans="6:12" x14ac:dyDescent="0.2">
      <c r="F1080" s="42"/>
      <c r="G1080" s="42"/>
      <c r="H1080" s="42"/>
      <c r="I1080" s="42"/>
      <c r="J1080" s="42"/>
      <c r="K1080" s="42"/>
      <c r="L1080" s="42"/>
    </row>
    <row r="1081" spans="6:12" x14ac:dyDescent="0.2">
      <c r="F1081" s="42"/>
      <c r="G1081" s="42"/>
      <c r="H1081" s="42"/>
      <c r="I1081" s="42"/>
      <c r="J1081" s="42"/>
      <c r="K1081" s="42"/>
      <c r="L1081" s="42"/>
    </row>
    <row r="1082" spans="6:12" x14ac:dyDescent="0.2">
      <c r="F1082" s="42"/>
      <c r="G1082" s="42"/>
      <c r="H1082" s="42"/>
      <c r="I1082" s="42"/>
      <c r="J1082" s="42"/>
      <c r="K1082" s="42"/>
      <c r="L1082" s="42"/>
    </row>
    <row r="1083" spans="6:12" x14ac:dyDescent="0.2">
      <c r="F1083" s="42"/>
      <c r="G1083" s="42"/>
      <c r="H1083" s="42"/>
      <c r="I1083" s="42"/>
      <c r="J1083" s="42"/>
      <c r="K1083" s="42"/>
      <c r="L1083" s="42"/>
    </row>
    <row r="1084" spans="6:12" x14ac:dyDescent="0.2">
      <c r="F1084" s="42"/>
      <c r="G1084" s="42"/>
      <c r="H1084" s="42"/>
      <c r="I1084" s="42"/>
      <c r="J1084" s="42"/>
      <c r="K1084" s="42"/>
      <c r="L1084" s="42"/>
    </row>
    <row r="1085" spans="6:12" x14ac:dyDescent="0.2">
      <c r="F1085" s="42"/>
      <c r="G1085" s="42"/>
      <c r="H1085" s="42"/>
      <c r="I1085" s="42"/>
      <c r="J1085" s="42"/>
      <c r="K1085" s="42"/>
      <c r="L1085" s="42"/>
    </row>
    <row r="1086" spans="6:12" x14ac:dyDescent="0.2">
      <c r="F1086" s="42"/>
      <c r="G1086" s="42"/>
      <c r="H1086" s="42"/>
      <c r="I1086" s="42"/>
      <c r="J1086" s="42"/>
      <c r="K1086" s="42"/>
      <c r="L1086" s="42"/>
    </row>
    <row r="1087" spans="6:12" x14ac:dyDescent="0.2">
      <c r="F1087" s="42"/>
      <c r="G1087" s="42"/>
      <c r="H1087" s="42"/>
      <c r="I1087" s="42"/>
      <c r="J1087" s="42"/>
      <c r="K1087" s="42"/>
      <c r="L1087" s="42"/>
    </row>
    <row r="1088" spans="6:12" x14ac:dyDescent="0.2">
      <c r="F1088" s="42"/>
      <c r="G1088" s="42"/>
      <c r="H1088" s="42"/>
      <c r="I1088" s="42"/>
      <c r="J1088" s="42"/>
      <c r="K1088" s="42"/>
      <c r="L1088" s="42"/>
    </row>
    <row r="1089" spans="1:14" x14ac:dyDescent="0.2">
      <c r="F1089" s="42"/>
      <c r="G1089" s="42"/>
      <c r="H1089" s="42"/>
      <c r="I1089" s="42"/>
      <c r="J1089" s="42"/>
      <c r="K1089" s="42"/>
      <c r="L1089" s="42"/>
    </row>
    <row r="1090" spans="1:14" x14ac:dyDescent="0.2">
      <c r="F1090" s="42"/>
      <c r="G1090" s="42"/>
      <c r="H1090" s="42"/>
      <c r="I1090" s="42"/>
      <c r="J1090" s="42"/>
      <c r="K1090" s="42"/>
      <c r="L1090" s="42"/>
    </row>
    <row r="1091" spans="1:14" x14ac:dyDescent="0.2">
      <c r="F1091" s="42"/>
      <c r="G1091" s="42"/>
      <c r="H1091" s="42"/>
      <c r="I1091" s="42"/>
      <c r="J1091" s="42"/>
      <c r="K1091" s="42"/>
      <c r="L1091" s="42"/>
    </row>
    <row r="1092" spans="1:14" x14ac:dyDescent="0.2">
      <c r="F1092" s="42"/>
      <c r="G1092" s="42"/>
      <c r="H1092" s="42"/>
      <c r="I1092" s="42"/>
      <c r="J1092" s="42"/>
      <c r="K1092" s="42"/>
      <c r="L1092" s="42"/>
    </row>
    <row r="1093" spans="1:14" x14ac:dyDescent="0.2">
      <c r="F1093" s="42"/>
      <c r="G1093" s="42"/>
      <c r="H1093" s="42"/>
      <c r="I1093" s="42"/>
      <c r="J1093" s="42"/>
      <c r="K1093" s="42"/>
      <c r="L1093" s="42"/>
    </row>
    <row r="1094" spans="1:14" x14ac:dyDescent="0.2">
      <c r="F1094" s="42"/>
      <c r="G1094" s="42"/>
      <c r="H1094" s="42"/>
      <c r="I1094" s="42"/>
      <c r="J1094" s="42"/>
      <c r="K1094" s="42"/>
      <c r="L1094" s="42"/>
    </row>
    <row r="1095" spans="1:14" x14ac:dyDescent="0.2">
      <c r="F1095" s="42"/>
      <c r="G1095" s="42"/>
      <c r="H1095" s="42"/>
      <c r="I1095" s="42"/>
      <c r="J1095" s="42"/>
      <c r="K1095" s="42"/>
      <c r="L1095" s="42"/>
    </row>
    <row r="1096" spans="1:14" x14ac:dyDescent="0.2">
      <c r="F1096" s="42"/>
      <c r="G1096" s="42"/>
      <c r="H1096" s="42"/>
      <c r="I1096" s="42"/>
      <c r="J1096" s="42"/>
      <c r="K1096" s="42"/>
      <c r="L1096" s="42"/>
    </row>
    <row r="1097" spans="1:14" x14ac:dyDescent="0.2">
      <c r="F1097" s="42"/>
      <c r="G1097" s="42"/>
      <c r="H1097" s="42"/>
      <c r="I1097" s="42"/>
      <c r="J1097" s="42"/>
      <c r="K1097" s="42"/>
      <c r="L1097" s="42"/>
    </row>
    <row r="1098" spans="1:14" x14ac:dyDescent="0.2">
      <c r="F1098" s="42"/>
      <c r="G1098" s="42"/>
      <c r="H1098" s="42"/>
      <c r="I1098" s="42"/>
      <c r="J1098" s="42"/>
      <c r="K1098" s="42"/>
      <c r="L1098" s="42"/>
    </row>
    <row r="1099" spans="1:14" s="19" customFormat="1" x14ac:dyDescent="0.2">
      <c r="A1099" s="15"/>
      <c r="B1099" s="27"/>
      <c r="C1099" s="27"/>
      <c r="D1099" s="27"/>
      <c r="E1099" s="27"/>
      <c r="F1099" s="42"/>
      <c r="G1099" s="42"/>
      <c r="H1099" s="42"/>
      <c r="I1099" s="42"/>
      <c r="J1099" s="42"/>
      <c r="K1099" s="42"/>
      <c r="L1099" s="42"/>
      <c r="M1099" s="9"/>
      <c r="N1099" s="18"/>
    </row>
    <row r="1100" spans="1:14" s="17" customFormat="1" x14ac:dyDescent="0.2">
      <c r="A1100" s="15"/>
      <c r="B1100" s="27"/>
      <c r="C1100" s="27"/>
      <c r="D1100" s="27"/>
      <c r="E1100" s="27"/>
      <c r="F1100" s="42"/>
      <c r="G1100" s="42"/>
      <c r="H1100" s="42"/>
      <c r="I1100" s="42"/>
      <c r="J1100" s="42"/>
      <c r="K1100" s="42"/>
      <c r="L1100" s="42"/>
      <c r="M1100" s="9"/>
      <c r="N1100" s="16"/>
    </row>
    <row r="1101" spans="1:14" x14ac:dyDescent="0.2">
      <c r="F1101" s="42"/>
      <c r="G1101" s="42"/>
      <c r="H1101" s="42"/>
      <c r="I1101" s="42"/>
      <c r="J1101" s="42"/>
      <c r="K1101" s="42"/>
      <c r="L1101" s="42"/>
      <c r="M1101" s="19"/>
    </row>
    <row r="1102" spans="1:14" x14ac:dyDescent="0.2">
      <c r="F1102" s="42"/>
      <c r="G1102" s="42"/>
      <c r="H1102" s="42"/>
      <c r="I1102" s="42"/>
      <c r="J1102" s="42"/>
      <c r="K1102" s="42"/>
      <c r="L1102" s="42"/>
      <c r="M1102" s="17"/>
    </row>
    <row r="1103" spans="1:14" x14ac:dyDescent="0.2">
      <c r="F1103" s="42"/>
      <c r="G1103" s="42"/>
      <c r="H1103" s="42"/>
      <c r="I1103" s="42"/>
      <c r="J1103" s="42"/>
      <c r="K1103" s="42"/>
      <c r="L1103" s="42"/>
    </row>
    <row r="1104" spans="1:14" x14ac:dyDescent="0.2">
      <c r="F1104" s="42"/>
      <c r="G1104" s="42"/>
      <c r="H1104" s="42"/>
      <c r="I1104" s="42"/>
      <c r="J1104" s="42"/>
      <c r="K1104" s="42"/>
      <c r="L1104" s="42"/>
    </row>
    <row r="1105" spans="1:12" x14ac:dyDescent="0.2">
      <c r="F1105" s="42"/>
      <c r="G1105" s="42"/>
      <c r="H1105" s="42"/>
      <c r="I1105" s="42"/>
      <c r="J1105" s="42"/>
      <c r="K1105" s="42"/>
      <c r="L1105" s="42"/>
    </row>
    <row r="1106" spans="1:12" x14ac:dyDescent="0.2">
      <c r="F1106" s="42"/>
      <c r="G1106" s="42"/>
      <c r="H1106" s="42"/>
      <c r="I1106" s="42"/>
      <c r="J1106" s="42"/>
      <c r="K1106" s="42"/>
      <c r="L1106" s="42"/>
    </row>
    <row r="1107" spans="1:12" x14ac:dyDescent="0.2">
      <c r="F1107" s="42"/>
      <c r="G1107" s="42"/>
      <c r="H1107" s="42"/>
      <c r="I1107" s="42"/>
      <c r="J1107" s="42"/>
      <c r="K1107" s="42"/>
      <c r="L1107" s="42"/>
    </row>
    <row r="1108" spans="1:12" x14ac:dyDescent="0.2">
      <c r="F1108" s="42"/>
      <c r="G1108" s="42"/>
      <c r="H1108" s="42"/>
      <c r="I1108" s="42"/>
      <c r="J1108" s="42"/>
      <c r="K1108" s="42"/>
      <c r="L1108" s="42"/>
    </row>
    <row r="1109" spans="1:12" x14ac:dyDescent="0.2">
      <c r="F1109" s="42"/>
      <c r="G1109" s="42"/>
      <c r="H1109" s="42"/>
      <c r="I1109" s="42"/>
      <c r="J1109" s="42"/>
      <c r="K1109" s="42"/>
      <c r="L1109" s="42"/>
    </row>
    <row r="1110" spans="1:12" x14ac:dyDescent="0.2">
      <c r="F1110" s="42"/>
      <c r="G1110" s="42"/>
      <c r="H1110" s="42"/>
      <c r="I1110" s="42"/>
      <c r="J1110" s="42"/>
      <c r="K1110" s="42"/>
      <c r="L1110" s="42"/>
    </row>
    <row r="1111" spans="1:12" x14ac:dyDescent="0.2">
      <c r="F1111" s="42"/>
      <c r="G1111" s="42"/>
      <c r="H1111" s="42"/>
      <c r="I1111" s="42"/>
      <c r="J1111" s="42"/>
      <c r="K1111" s="42"/>
      <c r="L1111" s="42"/>
    </row>
    <row r="1112" spans="1:12" x14ac:dyDescent="0.2">
      <c r="F1112" s="42"/>
      <c r="G1112" s="42"/>
      <c r="H1112" s="42"/>
      <c r="I1112" s="42"/>
      <c r="J1112" s="42"/>
      <c r="K1112" s="42"/>
      <c r="L1112" s="42"/>
    </row>
    <row r="1113" spans="1:12" x14ac:dyDescent="0.2">
      <c r="F1113" s="42"/>
      <c r="G1113" s="42"/>
      <c r="H1113" s="42"/>
      <c r="I1113" s="42"/>
      <c r="J1113" s="42"/>
      <c r="K1113" s="42"/>
      <c r="L1113" s="42"/>
    </row>
    <row r="1114" spans="1:12" x14ac:dyDescent="0.2">
      <c r="F1114" s="42"/>
      <c r="G1114" s="42"/>
      <c r="H1114" s="42"/>
      <c r="I1114" s="42"/>
      <c r="J1114" s="42"/>
      <c r="K1114" s="42"/>
      <c r="L1114" s="42"/>
    </row>
    <row r="1115" spans="1:12" x14ac:dyDescent="0.2">
      <c r="A1115" s="20"/>
      <c r="B1115" s="41"/>
      <c r="C1115" s="41"/>
      <c r="D1115" s="41"/>
      <c r="E1115" s="41"/>
      <c r="F1115" s="43"/>
      <c r="G1115" s="42"/>
      <c r="H1115" s="42"/>
      <c r="I1115" s="43"/>
      <c r="J1115" s="42"/>
      <c r="K1115" s="42"/>
      <c r="L1115" s="43"/>
    </row>
    <row r="1116" spans="1:12" x14ac:dyDescent="0.2">
      <c r="F1116" s="42"/>
      <c r="G1116" s="42"/>
      <c r="H1116" s="42"/>
      <c r="I1116" s="42"/>
      <c r="J1116" s="42"/>
      <c r="K1116" s="42"/>
      <c r="L1116" s="42"/>
    </row>
    <row r="1117" spans="1:12" x14ac:dyDescent="0.2">
      <c r="F1117" s="42"/>
      <c r="G1117" s="43"/>
      <c r="H1117" s="43"/>
      <c r="I1117" s="42"/>
      <c r="J1117" s="43"/>
      <c r="K1117" s="43"/>
      <c r="L1117" s="42"/>
    </row>
    <row r="1118" spans="1:12" x14ac:dyDescent="0.2">
      <c r="F1118" s="42"/>
      <c r="G1118" s="42"/>
      <c r="H1118" s="42"/>
      <c r="I1118" s="42"/>
      <c r="J1118" s="42"/>
      <c r="K1118" s="42"/>
      <c r="L1118" s="42"/>
    </row>
    <row r="1119" spans="1:12" x14ac:dyDescent="0.2">
      <c r="F1119" s="42"/>
      <c r="G1119" s="42"/>
      <c r="H1119" s="42"/>
      <c r="I1119" s="42"/>
      <c r="J1119" s="42"/>
      <c r="K1119" s="42"/>
      <c r="L1119" s="42"/>
    </row>
    <row r="1120" spans="1:12" x14ac:dyDescent="0.2">
      <c r="F1120" s="42"/>
      <c r="G1120" s="42"/>
      <c r="H1120" s="42"/>
      <c r="I1120" s="42"/>
      <c r="J1120" s="42"/>
      <c r="K1120" s="42"/>
      <c r="L1120" s="42"/>
    </row>
    <row r="1121" spans="1:14" x14ac:dyDescent="0.2">
      <c r="F1121" s="42"/>
      <c r="G1121" s="42"/>
      <c r="H1121" s="42"/>
      <c r="I1121" s="42"/>
      <c r="J1121" s="42"/>
      <c r="K1121" s="42"/>
      <c r="L1121" s="42"/>
    </row>
    <row r="1122" spans="1:14" x14ac:dyDescent="0.2">
      <c r="F1122" s="42"/>
      <c r="G1122" s="42"/>
      <c r="H1122" s="42"/>
      <c r="I1122" s="42"/>
      <c r="J1122" s="42"/>
      <c r="K1122" s="42"/>
      <c r="L1122" s="42"/>
    </row>
    <row r="1123" spans="1:14" x14ac:dyDescent="0.2">
      <c r="F1123" s="42"/>
      <c r="G1123" s="42"/>
      <c r="H1123" s="42"/>
      <c r="I1123" s="42"/>
      <c r="J1123" s="42"/>
      <c r="K1123" s="42"/>
      <c r="L1123" s="42"/>
    </row>
    <row r="1124" spans="1:14" x14ac:dyDescent="0.2">
      <c r="F1124" s="42"/>
      <c r="G1124" s="42"/>
      <c r="H1124" s="42"/>
      <c r="I1124" s="42"/>
      <c r="J1124" s="42"/>
      <c r="K1124" s="42"/>
      <c r="L1124" s="42"/>
    </row>
    <row r="1125" spans="1:14" x14ac:dyDescent="0.2">
      <c r="F1125" s="42"/>
      <c r="G1125" s="42"/>
      <c r="H1125" s="42"/>
      <c r="I1125" s="42"/>
      <c r="J1125" s="42"/>
      <c r="K1125" s="42"/>
      <c r="L1125" s="42"/>
    </row>
    <row r="1126" spans="1:14" x14ac:dyDescent="0.2">
      <c r="F1126" s="42"/>
      <c r="G1126" s="42"/>
      <c r="H1126" s="42"/>
      <c r="I1126" s="42"/>
      <c r="J1126" s="42"/>
      <c r="K1126" s="42"/>
      <c r="L1126" s="42"/>
    </row>
    <row r="1127" spans="1:14" s="19" customFormat="1" x14ac:dyDescent="0.2">
      <c r="A1127" s="15"/>
      <c r="B1127" s="27"/>
      <c r="C1127" s="27"/>
      <c r="D1127" s="27"/>
      <c r="E1127" s="27"/>
      <c r="F1127" s="42"/>
      <c r="G1127" s="42"/>
      <c r="H1127" s="42"/>
      <c r="I1127" s="42"/>
      <c r="J1127" s="42"/>
      <c r="K1127" s="42"/>
      <c r="L1127" s="42"/>
      <c r="M1127" s="9"/>
      <c r="N1127" s="18"/>
    </row>
    <row r="1128" spans="1:14" s="17" customFormat="1" x14ac:dyDescent="0.2">
      <c r="A1128" s="15"/>
      <c r="B1128" s="27"/>
      <c r="C1128" s="27"/>
      <c r="D1128" s="27"/>
      <c r="E1128" s="27"/>
      <c r="F1128" s="42"/>
      <c r="G1128" s="42"/>
      <c r="H1128" s="42"/>
      <c r="I1128" s="42"/>
      <c r="J1128" s="42"/>
      <c r="K1128" s="42"/>
      <c r="L1128" s="42"/>
      <c r="M1128" s="9"/>
      <c r="N1128" s="16"/>
    </row>
    <row r="1129" spans="1:14" x14ac:dyDescent="0.2">
      <c r="F1129" s="42"/>
      <c r="G1129" s="42"/>
      <c r="H1129" s="42"/>
      <c r="I1129" s="42"/>
      <c r="J1129" s="42"/>
      <c r="K1129" s="42"/>
      <c r="L1129" s="42"/>
      <c r="M1129" s="19"/>
    </row>
    <row r="1130" spans="1:14" x14ac:dyDescent="0.2">
      <c r="F1130" s="42"/>
      <c r="G1130" s="42"/>
      <c r="H1130" s="42"/>
      <c r="I1130" s="42"/>
      <c r="J1130" s="42"/>
      <c r="K1130" s="42"/>
      <c r="L1130" s="42"/>
      <c r="M1130" s="17"/>
    </row>
    <row r="1131" spans="1:14" x14ac:dyDescent="0.2">
      <c r="F1131" s="42"/>
      <c r="G1131" s="42"/>
      <c r="H1131" s="42"/>
      <c r="I1131" s="42"/>
      <c r="J1131" s="42"/>
      <c r="K1131" s="42"/>
      <c r="L1131" s="42"/>
    </row>
    <row r="1132" spans="1:14" x14ac:dyDescent="0.2">
      <c r="F1132" s="42"/>
      <c r="G1132" s="42"/>
      <c r="H1132" s="42"/>
      <c r="I1132" s="42"/>
      <c r="J1132" s="42"/>
      <c r="K1132" s="42"/>
      <c r="L1132" s="42"/>
    </row>
    <row r="1133" spans="1:14" x14ac:dyDescent="0.2">
      <c r="F1133" s="42"/>
      <c r="G1133" s="42"/>
      <c r="H1133" s="42"/>
      <c r="I1133" s="42"/>
      <c r="J1133" s="42"/>
      <c r="K1133" s="42"/>
      <c r="L1133" s="42"/>
    </row>
    <row r="1134" spans="1:14" x14ac:dyDescent="0.2">
      <c r="F1134" s="42"/>
      <c r="G1134" s="42"/>
      <c r="H1134" s="42"/>
      <c r="I1134" s="42"/>
      <c r="J1134" s="42"/>
      <c r="K1134" s="42"/>
      <c r="L1134" s="42"/>
    </row>
    <row r="1135" spans="1:14" x14ac:dyDescent="0.2">
      <c r="F1135" s="42"/>
      <c r="G1135" s="42"/>
      <c r="H1135" s="42"/>
      <c r="I1135" s="42"/>
      <c r="J1135" s="42"/>
      <c r="K1135" s="42"/>
      <c r="L1135" s="42"/>
    </row>
    <row r="1136" spans="1:14" x14ac:dyDescent="0.2">
      <c r="F1136" s="42"/>
      <c r="G1136" s="42"/>
      <c r="H1136" s="42"/>
      <c r="I1136" s="42"/>
      <c r="J1136" s="42"/>
      <c r="K1136" s="42"/>
      <c r="L1136" s="42"/>
    </row>
    <row r="1137" spans="1:14" x14ac:dyDescent="0.2">
      <c r="F1137" s="42"/>
      <c r="G1137" s="42"/>
      <c r="H1137" s="42"/>
      <c r="I1137" s="42"/>
      <c r="J1137" s="42"/>
      <c r="K1137" s="42"/>
      <c r="L1137" s="42"/>
    </row>
    <row r="1138" spans="1:14" x14ac:dyDescent="0.2">
      <c r="F1138" s="42"/>
      <c r="G1138" s="42"/>
      <c r="H1138" s="42"/>
      <c r="I1138" s="42"/>
      <c r="J1138" s="42"/>
      <c r="K1138" s="42"/>
      <c r="L1138" s="42"/>
    </row>
    <row r="1139" spans="1:14" x14ac:dyDescent="0.2">
      <c r="F1139" s="42"/>
      <c r="G1139" s="42"/>
      <c r="H1139" s="42"/>
      <c r="I1139" s="42"/>
      <c r="J1139" s="42"/>
      <c r="K1139" s="42"/>
      <c r="L1139" s="42"/>
    </row>
    <row r="1140" spans="1:14" x14ac:dyDescent="0.2">
      <c r="F1140" s="42"/>
      <c r="G1140" s="42"/>
      <c r="H1140" s="42"/>
      <c r="I1140" s="42"/>
      <c r="J1140" s="42"/>
      <c r="K1140" s="42"/>
      <c r="L1140" s="42"/>
    </row>
    <row r="1141" spans="1:14" x14ac:dyDescent="0.2">
      <c r="F1141" s="42"/>
      <c r="G1141" s="42"/>
      <c r="H1141" s="42"/>
      <c r="I1141" s="42"/>
      <c r="J1141" s="42"/>
      <c r="K1141" s="42"/>
      <c r="L1141" s="42"/>
    </row>
    <row r="1142" spans="1:14" x14ac:dyDescent="0.2">
      <c r="F1142" s="42"/>
      <c r="G1142" s="42"/>
      <c r="H1142" s="42"/>
      <c r="I1142" s="42"/>
      <c r="J1142" s="42"/>
      <c r="K1142" s="42"/>
      <c r="L1142" s="42"/>
    </row>
    <row r="1143" spans="1:14" x14ac:dyDescent="0.2">
      <c r="A1143" s="20"/>
      <c r="B1143" s="41"/>
      <c r="C1143" s="41"/>
      <c r="D1143" s="41"/>
      <c r="E1143" s="41"/>
      <c r="F1143" s="43"/>
      <c r="G1143" s="42"/>
      <c r="H1143" s="42"/>
      <c r="I1143" s="43"/>
      <c r="J1143" s="42"/>
      <c r="K1143" s="42"/>
      <c r="L1143" s="43"/>
    </row>
    <row r="1144" spans="1:14" x14ac:dyDescent="0.2">
      <c r="F1144" s="42"/>
      <c r="G1144" s="42"/>
      <c r="H1144" s="42"/>
      <c r="I1144" s="42"/>
      <c r="J1144" s="42"/>
      <c r="K1144" s="42"/>
      <c r="L1144" s="42"/>
    </row>
    <row r="1145" spans="1:14" x14ac:dyDescent="0.2">
      <c r="F1145" s="42"/>
      <c r="G1145" s="43"/>
      <c r="H1145" s="43"/>
      <c r="I1145" s="42"/>
      <c r="J1145" s="43"/>
      <c r="K1145" s="43"/>
      <c r="L1145" s="42"/>
    </row>
    <row r="1146" spans="1:14" x14ac:dyDescent="0.2">
      <c r="F1146" s="42"/>
      <c r="G1146" s="42"/>
      <c r="H1146" s="42"/>
      <c r="I1146" s="42"/>
      <c r="J1146" s="42"/>
      <c r="K1146" s="42"/>
      <c r="L1146" s="42"/>
    </row>
    <row r="1147" spans="1:14" x14ac:dyDescent="0.2">
      <c r="F1147" s="42"/>
      <c r="G1147" s="42"/>
      <c r="H1147" s="42"/>
      <c r="I1147" s="42"/>
      <c r="J1147" s="42"/>
      <c r="K1147" s="42"/>
      <c r="L1147" s="42"/>
    </row>
    <row r="1148" spans="1:14" x14ac:dyDescent="0.2">
      <c r="F1148" s="42"/>
      <c r="G1148" s="42"/>
      <c r="H1148" s="42"/>
      <c r="I1148" s="42"/>
      <c r="J1148" s="42"/>
      <c r="K1148" s="42"/>
      <c r="L1148" s="42"/>
    </row>
    <row r="1149" spans="1:14" x14ac:dyDescent="0.2">
      <c r="F1149" s="42"/>
      <c r="G1149" s="42"/>
      <c r="H1149" s="42"/>
      <c r="I1149" s="42"/>
      <c r="J1149" s="42"/>
      <c r="K1149" s="42"/>
      <c r="L1149" s="42"/>
    </row>
    <row r="1150" spans="1:14" x14ac:dyDescent="0.2">
      <c r="F1150" s="42"/>
      <c r="G1150" s="42"/>
      <c r="H1150" s="42"/>
      <c r="I1150" s="42"/>
      <c r="J1150" s="42"/>
      <c r="K1150" s="42"/>
      <c r="L1150" s="42"/>
    </row>
    <row r="1151" spans="1:14" x14ac:dyDescent="0.2">
      <c r="F1151" s="42"/>
      <c r="G1151" s="42"/>
      <c r="H1151" s="42"/>
      <c r="I1151" s="42"/>
      <c r="J1151" s="42"/>
      <c r="K1151" s="42"/>
      <c r="L1151" s="42"/>
    </row>
    <row r="1152" spans="1:14" s="17" customFormat="1" x14ac:dyDescent="0.2">
      <c r="A1152" s="15"/>
      <c r="B1152" s="27"/>
      <c r="C1152" s="27"/>
      <c r="D1152" s="27"/>
      <c r="E1152" s="27"/>
      <c r="F1152" s="42"/>
      <c r="G1152" s="42"/>
      <c r="H1152" s="42"/>
      <c r="I1152" s="42"/>
      <c r="J1152" s="42"/>
      <c r="K1152" s="42"/>
      <c r="L1152" s="42"/>
      <c r="M1152" s="9"/>
      <c r="N1152" s="16"/>
    </row>
    <row r="1153" spans="6:13" x14ac:dyDescent="0.2">
      <c r="F1153" s="42"/>
      <c r="G1153" s="42"/>
      <c r="H1153" s="42"/>
      <c r="I1153" s="42"/>
      <c r="J1153" s="42"/>
      <c r="K1153" s="42"/>
      <c r="L1153" s="42"/>
    </row>
    <row r="1154" spans="6:13" x14ac:dyDescent="0.2">
      <c r="F1154" s="42"/>
      <c r="G1154" s="42"/>
      <c r="H1154" s="42"/>
      <c r="I1154" s="42"/>
      <c r="J1154" s="42"/>
      <c r="K1154" s="42"/>
      <c r="L1154" s="42"/>
      <c r="M1154" s="17"/>
    </row>
    <row r="1155" spans="6:13" x14ac:dyDescent="0.2">
      <c r="F1155" s="42"/>
      <c r="G1155" s="42"/>
      <c r="H1155" s="42"/>
      <c r="I1155" s="42"/>
      <c r="J1155" s="42"/>
      <c r="K1155" s="42"/>
      <c r="L1155" s="42"/>
    </row>
    <row r="1156" spans="6:13" x14ac:dyDescent="0.2">
      <c r="F1156" s="42"/>
      <c r="G1156" s="42"/>
      <c r="H1156" s="42"/>
      <c r="I1156" s="42"/>
      <c r="J1156" s="42"/>
      <c r="K1156" s="42"/>
      <c r="L1156" s="42"/>
    </row>
    <row r="1157" spans="6:13" x14ac:dyDescent="0.2">
      <c r="F1157" s="42"/>
      <c r="G1157" s="42"/>
      <c r="H1157" s="42"/>
      <c r="I1157" s="42"/>
      <c r="J1157" s="42"/>
      <c r="K1157" s="42"/>
      <c r="L1157" s="42"/>
    </row>
    <row r="1158" spans="6:13" x14ac:dyDescent="0.2">
      <c r="F1158" s="42"/>
      <c r="G1158" s="42"/>
      <c r="H1158" s="42"/>
      <c r="I1158" s="42"/>
      <c r="J1158" s="42"/>
      <c r="K1158" s="42"/>
      <c r="L1158" s="42"/>
    </row>
    <row r="1159" spans="6:13" x14ac:dyDescent="0.2">
      <c r="F1159" s="42"/>
      <c r="G1159" s="42"/>
      <c r="H1159" s="42"/>
      <c r="I1159" s="42"/>
      <c r="J1159" s="42"/>
      <c r="K1159" s="42"/>
      <c r="L1159" s="42"/>
    </row>
    <row r="1160" spans="6:13" x14ac:dyDescent="0.2">
      <c r="F1160" s="42"/>
      <c r="G1160" s="42"/>
      <c r="H1160" s="42"/>
      <c r="I1160" s="42"/>
      <c r="J1160" s="42"/>
      <c r="K1160" s="42"/>
      <c r="L1160" s="42"/>
    </row>
    <row r="1161" spans="6:13" x14ac:dyDescent="0.2">
      <c r="F1161" s="42"/>
      <c r="G1161" s="42"/>
      <c r="H1161" s="42"/>
      <c r="I1161" s="42"/>
      <c r="J1161" s="42"/>
      <c r="K1161" s="42"/>
      <c r="L1161" s="42"/>
    </row>
    <row r="1162" spans="6:13" x14ac:dyDescent="0.2">
      <c r="F1162" s="42"/>
      <c r="G1162" s="42"/>
      <c r="H1162" s="42"/>
      <c r="I1162" s="42"/>
      <c r="J1162" s="42"/>
      <c r="K1162" s="42"/>
      <c r="L1162" s="42"/>
    </row>
    <row r="1163" spans="6:13" x14ac:dyDescent="0.2">
      <c r="F1163" s="42"/>
      <c r="G1163" s="42"/>
      <c r="H1163" s="42"/>
      <c r="I1163" s="42"/>
      <c r="J1163" s="42"/>
      <c r="K1163" s="42"/>
      <c r="L1163" s="42"/>
    </row>
    <row r="1164" spans="6:13" x14ac:dyDescent="0.2">
      <c r="F1164" s="42"/>
      <c r="G1164" s="42"/>
      <c r="H1164" s="42"/>
      <c r="I1164" s="42"/>
      <c r="J1164" s="42"/>
      <c r="K1164" s="42"/>
      <c r="L1164" s="42"/>
    </row>
    <row r="1165" spans="6:13" x14ac:dyDescent="0.2">
      <c r="F1165" s="42"/>
      <c r="G1165" s="42"/>
      <c r="H1165" s="42"/>
      <c r="I1165" s="42"/>
      <c r="J1165" s="42"/>
      <c r="K1165" s="42"/>
      <c r="L1165" s="42"/>
    </row>
    <row r="1166" spans="6:13" x14ac:dyDescent="0.2">
      <c r="F1166" s="42"/>
      <c r="G1166" s="42"/>
      <c r="H1166" s="42"/>
      <c r="I1166" s="42"/>
      <c r="J1166" s="42"/>
      <c r="K1166" s="42"/>
      <c r="L1166" s="42"/>
    </row>
    <row r="1167" spans="6:13" x14ac:dyDescent="0.2">
      <c r="F1167" s="42"/>
      <c r="G1167" s="42"/>
      <c r="H1167" s="42"/>
      <c r="I1167" s="42"/>
      <c r="J1167" s="42"/>
      <c r="K1167" s="42"/>
      <c r="L1167" s="42"/>
    </row>
    <row r="1168" spans="6:13" x14ac:dyDescent="0.2">
      <c r="F1168" s="42"/>
      <c r="G1168" s="42"/>
      <c r="H1168" s="42"/>
      <c r="I1168" s="42"/>
      <c r="J1168" s="42"/>
      <c r="K1168" s="42"/>
      <c r="L1168" s="42"/>
    </row>
    <row r="1169" spans="6:12" x14ac:dyDescent="0.2">
      <c r="F1169" s="42"/>
      <c r="G1169" s="42"/>
      <c r="H1169" s="42"/>
      <c r="I1169" s="42"/>
      <c r="J1169" s="42"/>
      <c r="K1169" s="42"/>
      <c r="L1169" s="42"/>
    </row>
    <row r="1170" spans="6:12" x14ac:dyDescent="0.2">
      <c r="F1170" s="42"/>
      <c r="G1170" s="42"/>
      <c r="H1170" s="42"/>
      <c r="I1170" s="42"/>
      <c r="J1170" s="42"/>
      <c r="K1170" s="42"/>
      <c r="L1170" s="42"/>
    </row>
    <row r="1171" spans="6:12" x14ac:dyDescent="0.2">
      <c r="F1171" s="42"/>
      <c r="G1171" s="42"/>
      <c r="H1171" s="42"/>
      <c r="I1171" s="42"/>
      <c r="J1171" s="42"/>
      <c r="K1171" s="42"/>
      <c r="L1171" s="42"/>
    </row>
    <row r="1172" spans="6:12" x14ac:dyDescent="0.2">
      <c r="F1172" s="42"/>
      <c r="G1172" s="42"/>
      <c r="H1172" s="42"/>
      <c r="I1172" s="42"/>
      <c r="J1172" s="42"/>
      <c r="K1172" s="42"/>
      <c r="L1172" s="42"/>
    </row>
    <row r="1173" spans="6:12" x14ac:dyDescent="0.2">
      <c r="F1173" s="42"/>
      <c r="G1173" s="42"/>
      <c r="H1173" s="42"/>
      <c r="I1173" s="42"/>
      <c r="J1173" s="42"/>
      <c r="K1173" s="42"/>
      <c r="L1173" s="42"/>
    </row>
    <row r="1174" spans="6:12" x14ac:dyDescent="0.2">
      <c r="F1174" s="42"/>
      <c r="G1174" s="42"/>
      <c r="H1174" s="42"/>
      <c r="I1174" s="42"/>
      <c r="J1174" s="42"/>
      <c r="K1174" s="42"/>
      <c r="L1174" s="42"/>
    </row>
    <row r="1175" spans="6:12" x14ac:dyDescent="0.2">
      <c r="F1175" s="42"/>
      <c r="G1175" s="42"/>
      <c r="H1175" s="42"/>
      <c r="I1175" s="42"/>
      <c r="J1175" s="42"/>
      <c r="K1175" s="42"/>
      <c r="L1175" s="42"/>
    </row>
    <row r="1176" spans="6:12" x14ac:dyDescent="0.2">
      <c r="F1176" s="42"/>
      <c r="G1176" s="42"/>
      <c r="H1176" s="42"/>
      <c r="I1176" s="42"/>
      <c r="J1176" s="42"/>
      <c r="K1176" s="42"/>
      <c r="L1176" s="42"/>
    </row>
    <row r="1177" spans="6:12" x14ac:dyDescent="0.2">
      <c r="F1177" s="42"/>
      <c r="G1177" s="42"/>
      <c r="H1177" s="42"/>
      <c r="I1177" s="42"/>
      <c r="J1177" s="42"/>
      <c r="K1177" s="42"/>
      <c r="L1177" s="42"/>
    </row>
    <row r="1178" spans="6:12" x14ac:dyDescent="0.2">
      <c r="F1178" s="42"/>
      <c r="G1178" s="42"/>
      <c r="H1178" s="42"/>
      <c r="I1178" s="42"/>
      <c r="J1178" s="42"/>
      <c r="K1178" s="42"/>
      <c r="L1178" s="42"/>
    </row>
    <row r="1179" spans="6:12" x14ac:dyDescent="0.2">
      <c r="F1179" s="42"/>
      <c r="G1179" s="42"/>
      <c r="H1179" s="42"/>
      <c r="I1179" s="42"/>
      <c r="J1179" s="42"/>
      <c r="K1179" s="42"/>
      <c r="L1179" s="42"/>
    </row>
    <row r="1180" spans="6:12" x14ac:dyDescent="0.2">
      <c r="F1180" s="42"/>
      <c r="G1180" s="42"/>
      <c r="H1180" s="42"/>
      <c r="I1180" s="42"/>
      <c r="J1180" s="42"/>
      <c r="K1180" s="42"/>
      <c r="L1180" s="42"/>
    </row>
    <row r="1181" spans="6:12" x14ac:dyDescent="0.2">
      <c r="F1181" s="42"/>
      <c r="G1181" s="42"/>
      <c r="H1181" s="42"/>
      <c r="I1181" s="42"/>
      <c r="J1181" s="42"/>
      <c r="K1181" s="42"/>
      <c r="L1181" s="42"/>
    </row>
    <row r="1182" spans="6:12" x14ac:dyDescent="0.2">
      <c r="F1182" s="42"/>
      <c r="G1182" s="42"/>
      <c r="H1182" s="42"/>
      <c r="I1182" s="42"/>
      <c r="J1182" s="42"/>
      <c r="K1182" s="42"/>
      <c r="L1182" s="42"/>
    </row>
    <row r="1183" spans="6:12" x14ac:dyDescent="0.2">
      <c r="F1183" s="42"/>
      <c r="G1183" s="42"/>
      <c r="H1183" s="42"/>
      <c r="I1183" s="42"/>
      <c r="J1183" s="42"/>
      <c r="K1183" s="42"/>
      <c r="L1183" s="42"/>
    </row>
    <row r="1184" spans="6:12" x14ac:dyDescent="0.2">
      <c r="F1184" s="42"/>
      <c r="G1184" s="42"/>
      <c r="H1184" s="42"/>
      <c r="I1184" s="42"/>
      <c r="J1184" s="42"/>
      <c r="K1184" s="42"/>
      <c r="L1184" s="42"/>
    </row>
    <row r="1185" spans="6:12" x14ac:dyDescent="0.2">
      <c r="F1185" s="42"/>
      <c r="G1185" s="42"/>
      <c r="H1185" s="42"/>
      <c r="I1185" s="42"/>
      <c r="J1185" s="42"/>
      <c r="K1185" s="42"/>
      <c r="L1185" s="42"/>
    </row>
    <row r="1186" spans="6:12" x14ac:dyDescent="0.2">
      <c r="F1186" s="42"/>
      <c r="G1186" s="42"/>
      <c r="H1186" s="42"/>
      <c r="I1186" s="42"/>
      <c r="J1186" s="42"/>
      <c r="K1186" s="42"/>
      <c r="L1186" s="42"/>
    </row>
    <row r="1187" spans="6:12" x14ac:dyDescent="0.2">
      <c r="F1187" s="42"/>
      <c r="G1187" s="42"/>
      <c r="H1187" s="42"/>
      <c r="I1187" s="42"/>
      <c r="J1187" s="42"/>
      <c r="K1187" s="42"/>
      <c r="L1187" s="42"/>
    </row>
    <row r="1188" spans="6:12" x14ac:dyDescent="0.2">
      <c r="F1188" s="42"/>
      <c r="G1188" s="42"/>
      <c r="H1188" s="42"/>
      <c r="I1188" s="42"/>
      <c r="J1188" s="42"/>
      <c r="K1188" s="42"/>
      <c r="L1188" s="42"/>
    </row>
    <row r="1189" spans="6:12" x14ac:dyDescent="0.2">
      <c r="F1189" s="42"/>
      <c r="G1189" s="42"/>
      <c r="H1189" s="42"/>
      <c r="I1189" s="42"/>
      <c r="J1189" s="42"/>
      <c r="K1189" s="42"/>
      <c r="L1189" s="42"/>
    </row>
    <row r="1190" spans="6:12" x14ac:dyDescent="0.2">
      <c r="F1190" s="42"/>
      <c r="G1190" s="42"/>
      <c r="H1190" s="42"/>
      <c r="I1190" s="42"/>
      <c r="J1190" s="42"/>
      <c r="K1190" s="42"/>
      <c r="L1190" s="42"/>
    </row>
    <row r="1191" spans="6:12" x14ac:dyDescent="0.2">
      <c r="F1191" s="42"/>
      <c r="G1191" s="42"/>
      <c r="H1191" s="42"/>
      <c r="I1191" s="42"/>
      <c r="J1191" s="42"/>
      <c r="K1191" s="42"/>
      <c r="L1191" s="42"/>
    </row>
    <row r="1192" spans="6:12" x14ac:dyDescent="0.2">
      <c r="F1192" s="42"/>
      <c r="G1192" s="42"/>
      <c r="H1192" s="42"/>
      <c r="I1192" s="42"/>
      <c r="J1192" s="42"/>
      <c r="K1192" s="42"/>
      <c r="L1192" s="42"/>
    </row>
    <row r="1193" spans="6:12" x14ac:dyDescent="0.2">
      <c r="F1193" s="42"/>
      <c r="G1193" s="42"/>
      <c r="H1193" s="42"/>
      <c r="I1193" s="42"/>
      <c r="J1193" s="42"/>
      <c r="K1193" s="42"/>
      <c r="L1193" s="42"/>
    </row>
    <row r="1194" spans="6:12" x14ac:dyDescent="0.2">
      <c r="F1194" s="42"/>
      <c r="G1194" s="42"/>
      <c r="H1194" s="42"/>
      <c r="I1194" s="42"/>
      <c r="J1194" s="42"/>
      <c r="K1194" s="42"/>
      <c r="L1194" s="42"/>
    </row>
    <row r="1195" spans="6:12" x14ac:dyDescent="0.2">
      <c r="F1195" s="42"/>
      <c r="G1195" s="42"/>
      <c r="H1195" s="42"/>
      <c r="I1195" s="42"/>
      <c r="J1195" s="42"/>
      <c r="K1195" s="42"/>
      <c r="L1195" s="42"/>
    </row>
    <row r="1196" spans="6:12" x14ac:dyDescent="0.2">
      <c r="F1196" s="42"/>
      <c r="G1196" s="42"/>
      <c r="H1196" s="42"/>
      <c r="I1196" s="42"/>
      <c r="J1196" s="42"/>
      <c r="K1196" s="42"/>
      <c r="L1196" s="42"/>
    </row>
    <row r="1197" spans="6:12" x14ac:dyDescent="0.2">
      <c r="F1197" s="42"/>
      <c r="G1197" s="42"/>
      <c r="H1197" s="42"/>
      <c r="I1197" s="42"/>
      <c r="J1197" s="42"/>
      <c r="K1197" s="42"/>
      <c r="L1197" s="42"/>
    </row>
    <row r="1198" spans="6:12" x14ac:dyDescent="0.2">
      <c r="F1198" s="42"/>
      <c r="G1198" s="42"/>
      <c r="H1198" s="42"/>
      <c r="I1198" s="42"/>
      <c r="J1198" s="42"/>
      <c r="K1198" s="42"/>
      <c r="L1198" s="42"/>
    </row>
    <row r="1199" spans="6:12" x14ac:dyDescent="0.2">
      <c r="F1199" s="42"/>
      <c r="G1199" s="42"/>
      <c r="H1199" s="42"/>
      <c r="I1199" s="42"/>
      <c r="J1199" s="42"/>
      <c r="K1199" s="42"/>
      <c r="L1199" s="42"/>
    </row>
    <row r="1200" spans="6:12" x14ac:dyDescent="0.2">
      <c r="F1200" s="42"/>
      <c r="G1200" s="42"/>
      <c r="H1200" s="42"/>
      <c r="I1200" s="42"/>
      <c r="J1200" s="42"/>
      <c r="K1200" s="42"/>
      <c r="L1200" s="42"/>
    </row>
    <row r="1201" spans="6:12" x14ac:dyDescent="0.2">
      <c r="F1201" s="42"/>
      <c r="G1201" s="42"/>
      <c r="H1201" s="42"/>
      <c r="I1201" s="42"/>
      <c r="J1201" s="42"/>
      <c r="K1201" s="42"/>
      <c r="L1201" s="42"/>
    </row>
    <row r="1202" spans="6:12" x14ac:dyDescent="0.2">
      <c r="F1202" s="42"/>
      <c r="G1202" s="42"/>
      <c r="H1202" s="42"/>
      <c r="I1202" s="42"/>
      <c r="J1202" s="42"/>
      <c r="K1202" s="42"/>
      <c r="L1202" s="42"/>
    </row>
    <row r="1203" spans="6:12" x14ac:dyDescent="0.2">
      <c r="F1203" s="42"/>
      <c r="G1203" s="42"/>
      <c r="H1203" s="42"/>
      <c r="I1203" s="42"/>
      <c r="J1203" s="42"/>
      <c r="K1203" s="42"/>
      <c r="L1203" s="42"/>
    </row>
    <row r="1204" spans="6:12" x14ac:dyDescent="0.2">
      <c r="F1204" s="42"/>
      <c r="G1204" s="42"/>
      <c r="H1204" s="42"/>
      <c r="I1204" s="42"/>
      <c r="J1204" s="42"/>
      <c r="K1204" s="42"/>
      <c r="L1204" s="42"/>
    </row>
    <row r="1205" spans="6:12" x14ac:dyDescent="0.2">
      <c r="F1205" s="42"/>
      <c r="G1205" s="42"/>
      <c r="H1205" s="42"/>
      <c r="I1205" s="42"/>
      <c r="J1205" s="42"/>
      <c r="K1205" s="42"/>
      <c r="L1205" s="42"/>
    </row>
    <row r="1206" spans="6:12" x14ac:dyDescent="0.2">
      <c r="F1206" s="42"/>
      <c r="G1206" s="42"/>
      <c r="H1206" s="42"/>
      <c r="I1206" s="42"/>
      <c r="J1206" s="42"/>
      <c r="K1206" s="42"/>
      <c r="L1206" s="42"/>
    </row>
    <row r="1207" spans="6:12" x14ac:dyDescent="0.2">
      <c r="F1207" s="42"/>
      <c r="G1207" s="42"/>
      <c r="H1207" s="42"/>
      <c r="I1207" s="42"/>
      <c r="J1207" s="42"/>
      <c r="K1207" s="42"/>
      <c r="L1207" s="42"/>
    </row>
    <row r="1208" spans="6:12" x14ac:dyDescent="0.2">
      <c r="F1208" s="42"/>
      <c r="G1208" s="42"/>
      <c r="H1208" s="42"/>
      <c r="I1208" s="42"/>
      <c r="J1208" s="42"/>
      <c r="K1208" s="42"/>
      <c r="L1208" s="42"/>
    </row>
    <row r="1209" spans="6:12" x14ac:dyDescent="0.2">
      <c r="F1209" s="42"/>
      <c r="G1209" s="42"/>
      <c r="H1209" s="42"/>
      <c r="I1209" s="42"/>
      <c r="J1209" s="42"/>
      <c r="K1209" s="42"/>
      <c r="L1209" s="42"/>
    </row>
    <row r="1210" spans="6:12" x14ac:dyDescent="0.2">
      <c r="F1210" s="42"/>
      <c r="G1210" s="42"/>
      <c r="H1210" s="42"/>
      <c r="I1210" s="42"/>
      <c r="J1210" s="42"/>
      <c r="K1210" s="42"/>
      <c r="L1210" s="42"/>
    </row>
    <row r="1211" spans="6:12" x14ac:dyDescent="0.2">
      <c r="F1211" s="42"/>
      <c r="G1211" s="42"/>
      <c r="H1211" s="42"/>
      <c r="I1211" s="42"/>
      <c r="J1211" s="42"/>
      <c r="K1211" s="42"/>
      <c r="L1211" s="42"/>
    </row>
    <row r="1212" spans="6:12" x14ac:dyDescent="0.2">
      <c r="F1212" s="42"/>
      <c r="G1212" s="42"/>
      <c r="H1212" s="42"/>
      <c r="I1212" s="42"/>
      <c r="J1212" s="42"/>
      <c r="K1212" s="42"/>
      <c r="L1212" s="42"/>
    </row>
    <row r="1213" spans="6:12" x14ac:dyDescent="0.2">
      <c r="F1213" s="42"/>
      <c r="G1213" s="42"/>
      <c r="H1213" s="42"/>
      <c r="I1213" s="42"/>
      <c r="J1213" s="42"/>
      <c r="K1213" s="42"/>
      <c r="L1213" s="42"/>
    </row>
    <row r="1214" spans="6:12" x14ac:dyDescent="0.2">
      <c r="F1214" s="42"/>
      <c r="G1214" s="42"/>
      <c r="H1214" s="42"/>
      <c r="I1214" s="42"/>
      <c r="J1214" s="42"/>
      <c r="K1214" s="42"/>
      <c r="L1214" s="42"/>
    </row>
    <row r="1215" spans="6:12" x14ac:dyDescent="0.2">
      <c r="F1215" s="42"/>
      <c r="G1215" s="42"/>
      <c r="H1215" s="42"/>
      <c r="I1215" s="42"/>
      <c r="J1215" s="42"/>
      <c r="K1215" s="42"/>
      <c r="L1215" s="42"/>
    </row>
    <row r="1216" spans="6:12" x14ac:dyDescent="0.2">
      <c r="F1216" s="42"/>
      <c r="G1216" s="42"/>
      <c r="H1216" s="42"/>
      <c r="I1216" s="42"/>
      <c r="J1216" s="42"/>
      <c r="K1216" s="42"/>
      <c r="L1216" s="42"/>
    </row>
    <row r="1217" spans="1:14" x14ac:dyDescent="0.2">
      <c r="F1217" s="42"/>
      <c r="G1217" s="42"/>
      <c r="H1217" s="42"/>
      <c r="I1217" s="42"/>
      <c r="J1217" s="42"/>
      <c r="K1217" s="42"/>
      <c r="L1217" s="42"/>
    </row>
    <row r="1218" spans="1:14" x14ac:dyDescent="0.2">
      <c r="F1218" s="42"/>
      <c r="G1218" s="42"/>
      <c r="H1218" s="42"/>
      <c r="I1218" s="42"/>
      <c r="J1218" s="42"/>
      <c r="K1218" s="42"/>
      <c r="L1218" s="42"/>
    </row>
    <row r="1219" spans="1:14" x14ac:dyDescent="0.2">
      <c r="F1219" s="42"/>
      <c r="G1219" s="42"/>
      <c r="H1219" s="42"/>
      <c r="I1219" s="42"/>
      <c r="J1219" s="42"/>
      <c r="K1219" s="42"/>
      <c r="L1219" s="42"/>
    </row>
    <row r="1220" spans="1:14" x14ac:dyDescent="0.2">
      <c r="F1220" s="42"/>
      <c r="G1220" s="42"/>
      <c r="H1220" s="42"/>
      <c r="I1220" s="42"/>
      <c r="J1220" s="42"/>
      <c r="K1220" s="42"/>
      <c r="L1220" s="42"/>
    </row>
    <row r="1221" spans="1:14" x14ac:dyDescent="0.2">
      <c r="F1221" s="42"/>
      <c r="G1221" s="42"/>
      <c r="H1221" s="42"/>
      <c r="I1221" s="42"/>
      <c r="J1221" s="42"/>
      <c r="K1221" s="42"/>
      <c r="L1221" s="42"/>
    </row>
    <row r="1222" spans="1:14" x14ac:dyDescent="0.2">
      <c r="F1222" s="42"/>
      <c r="G1222" s="42"/>
      <c r="H1222" s="42"/>
      <c r="I1222" s="42"/>
      <c r="J1222" s="42"/>
      <c r="K1222" s="42"/>
      <c r="L1222" s="42"/>
    </row>
    <row r="1223" spans="1:14" s="19" customFormat="1" x14ac:dyDescent="0.2">
      <c r="A1223" s="15"/>
      <c r="B1223" s="27"/>
      <c r="C1223" s="27"/>
      <c r="D1223" s="27"/>
      <c r="E1223" s="27"/>
      <c r="F1223" s="42"/>
      <c r="G1223" s="42"/>
      <c r="H1223" s="42"/>
      <c r="I1223" s="42"/>
      <c r="J1223" s="42"/>
      <c r="K1223" s="42"/>
      <c r="L1223" s="42"/>
      <c r="M1223" s="9"/>
      <c r="N1223" s="18"/>
    </row>
    <row r="1224" spans="1:14" s="17" customFormat="1" x14ac:dyDescent="0.2">
      <c r="A1224" s="15"/>
      <c r="B1224" s="27"/>
      <c r="C1224" s="27"/>
      <c r="D1224" s="27"/>
      <c r="E1224" s="27"/>
      <c r="F1224" s="42"/>
      <c r="G1224" s="42"/>
      <c r="H1224" s="42"/>
      <c r="I1224" s="42"/>
      <c r="J1224" s="42"/>
      <c r="K1224" s="42"/>
      <c r="L1224" s="42"/>
      <c r="M1224" s="9"/>
      <c r="N1224" s="16"/>
    </row>
    <row r="1225" spans="1:14" x14ac:dyDescent="0.2">
      <c r="F1225" s="42"/>
      <c r="G1225" s="42"/>
      <c r="H1225" s="42"/>
      <c r="I1225" s="42"/>
      <c r="J1225" s="42"/>
      <c r="K1225" s="42"/>
      <c r="L1225" s="42"/>
      <c r="M1225" s="19"/>
    </row>
    <row r="1226" spans="1:14" x14ac:dyDescent="0.2">
      <c r="F1226" s="42"/>
      <c r="G1226" s="42"/>
      <c r="H1226" s="42"/>
      <c r="I1226" s="42"/>
      <c r="J1226" s="42"/>
      <c r="K1226" s="42"/>
      <c r="L1226" s="42"/>
      <c r="M1226" s="17"/>
    </row>
    <row r="1227" spans="1:14" x14ac:dyDescent="0.2">
      <c r="F1227" s="42"/>
      <c r="G1227" s="42"/>
      <c r="H1227" s="42"/>
      <c r="I1227" s="42"/>
      <c r="J1227" s="42"/>
      <c r="K1227" s="42"/>
      <c r="L1227" s="42"/>
    </row>
    <row r="1228" spans="1:14" x14ac:dyDescent="0.2">
      <c r="F1228" s="42"/>
      <c r="G1228" s="42"/>
      <c r="H1228" s="42"/>
      <c r="I1228" s="42"/>
      <c r="J1228" s="42"/>
      <c r="K1228" s="42"/>
      <c r="L1228" s="42"/>
    </row>
    <row r="1229" spans="1:14" x14ac:dyDescent="0.2">
      <c r="F1229" s="42"/>
      <c r="G1229" s="42"/>
      <c r="H1229" s="42"/>
      <c r="I1229" s="42"/>
      <c r="J1229" s="42"/>
      <c r="K1229" s="42"/>
      <c r="L1229" s="42"/>
    </row>
    <row r="1230" spans="1:14" x14ac:dyDescent="0.2">
      <c r="F1230" s="42"/>
      <c r="G1230" s="42"/>
      <c r="H1230" s="42"/>
      <c r="I1230" s="42"/>
      <c r="J1230" s="42"/>
      <c r="K1230" s="42"/>
      <c r="L1230" s="42"/>
    </row>
    <row r="1231" spans="1:14" x14ac:dyDescent="0.2">
      <c r="F1231" s="42"/>
      <c r="G1231" s="42"/>
      <c r="H1231" s="42"/>
      <c r="I1231" s="42"/>
      <c r="J1231" s="42"/>
      <c r="K1231" s="42"/>
      <c r="L1231" s="42"/>
    </row>
    <row r="1232" spans="1:14" x14ac:dyDescent="0.2">
      <c r="F1232" s="42"/>
      <c r="G1232" s="42"/>
      <c r="H1232" s="42"/>
      <c r="I1232" s="42"/>
      <c r="J1232" s="42"/>
      <c r="K1232" s="42"/>
      <c r="L1232" s="42"/>
    </row>
    <row r="1233" spans="1:14" x14ac:dyDescent="0.2">
      <c r="F1233" s="42"/>
      <c r="G1233" s="42"/>
      <c r="H1233" s="42"/>
      <c r="I1233" s="42"/>
      <c r="J1233" s="42"/>
      <c r="K1233" s="42"/>
      <c r="L1233" s="42"/>
    </row>
    <row r="1234" spans="1:14" x14ac:dyDescent="0.2">
      <c r="F1234" s="42"/>
      <c r="G1234" s="42"/>
      <c r="H1234" s="42"/>
      <c r="I1234" s="42"/>
      <c r="J1234" s="42"/>
      <c r="K1234" s="42"/>
      <c r="L1234" s="42"/>
    </row>
    <row r="1235" spans="1:14" x14ac:dyDescent="0.2">
      <c r="F1235" s="42"/>
      <c r="G1235" s="42"/>
      <c r="H1235" s="42"/>
      <c r="I1235" s="42"/>
      <c r="J1235" s="42"/>
      <c r="K1235" s="42"/>
      <c r="L1235" s="42"/>
    </row>
    <row r="1236" spans="1:14" x14ac:dyDescent="0.2">
      <c r="F1236" s="42"/>
      <c r="G1236" s="42"/>
      <c r="H1236" s="42"/>
      <c r="I1236" s="42"/>
      <c r="J1236" s="42"/>
      <c r="K1236" s="42"/>
      <c r="L1236" s="42"/>
    </row>
    <row r="1237" spans="1:14" x14ac:dyDescent="0.2">
      <c r="F1237" s="42"/>
      <c r="G1237" s="42"/>
      <c r="H1237" s="42"/>
      <c r="I1237" s="42"/>
      <c r="J1237" s="42"/>
      <c r="K1237" s="42"/>
      <c r="L1237" s="42"/>
    </row>
    <row r="1238" spans="1:14" x14ac:dyDescent="0.2">
      <c r="F1238" s="42"/>
      <c r="G1238" s="42"/>
      <c r="H1238" s="42"/>
      <c r="I1238" s="42"/>
      <c r="J1238" s="42"/>
      <c r="K1238" s="42"/>
      <c r="L1238" s="42"/>
    </row>
    <row r="1239" spans="1:14" x14ac:dyDescent="0.2">
      <c r="A1239" s="20"/>
      <c r="B1239" s="41"/>
      <c r="C1239" s="41"/>
      <c r="D1239" s="41"/>
      <c r="E1239" s="41"/>
      <c r="F1239" s="43"/>
      <c r="G1239" s="42"/>
      <c r="H1239" s="42"/>
      <c r="I1239" s="43"/>
      <c r="J1239" s="42"/>
      <c r="K1239" s="42"/>
      <c r="L1239" s="43"/>
    </row>
    <row r="1240" spans="1:14" x14ac:dyDescent="0.2">
      <c r="F1240" s="42"/>
      <c r="G1240" s="42"/>
      <c r="H1240" s="42"/>
      <c r="I1240" s="42"/>
      <c r="J1240" s="42"/>
      <c r="K1240" s="42"/>
      <c r="L1240" s="42"/>
    </row>
    <row r="1241" spans="1:14" s="17" customFormat="1" x14ac:dyDescent="0.2">
      <c r="A1241" s="15"/>
      <c r="B1241" s="27"/>
      <c r="C1241" s="27"/>
      <c r="D1241" s="27"/>
      <c r="E1241" s="27"/>
      <c r="F1241" s="42"/>
      <c r="G1241" s="43"/>
      <c r="H1241" s="43"/>
      <c r="I1241" s="42"/>
      <c r="J1241" s="43"/>
      <c r="K1241" s="43"/>
      <c r="L1241" s="42"/>
      <c r="M1241" s="9"/>
      <c r="N1241" s="16"/>
    </row>
    <row r="1242" spans="1:14" x14ac:dyDescent="0.2">
      <c r="F1242" s="42"/>
      <c r="G1242" s="42"/>
      <c r="H1242" s="42"/>
      <c r="I1242" s="42"/>
      <c r="J1242" s="42"/>
      <c r="K1242" s="42"/>
      <c r="L1242" s="42"/>
    </row>
    <row r="1243" spans="1:14" x14ac:dyDescent="0.2">
      <c r="F1243" s="42"/>
      <c r="G1243" s="42"/>
      <c r="H1243" s="42"/>
      <c r="I1243" s="42"/>
      <c r="J1243" s="42"/>
      <c r="K1243" s="42"/>
      <c r="L1243" s="42"/>
      <c r="M1243" s="17"/>
    </row>
    <row r="1244" spans="1:14" x14ac:dyDescent="0.2">
      <c r="F1244" s="42"/>
      <c r="G1244" s="42"/>
      <c r="H1244" s="42"/>
      <c r="I1244" s="42"/>
      <c r="J1244" s="42"/>
      <c r="K1244" s="42"/>
      <c r="L1244" s="42"/>
    </row>
    <row r="1245" spans="1:14" x14ac:dyDescent="0.2">
      <c r="F1245" s="42"/>
      <c r="G1245" s="42"/>
      <c r="H1245" s="42"/>
      <c r="I1245" s="42"/>
      <c r="J1245" s="42"/>
      <c r="K1245" s="42"/>
      <c r="L1245" s="42"/>
    </row>
    <row r="1246" spans="1:14" s="19" customFormat="1" x14ac:dyDescent="0.2">
      <c r="A1246" s="15"/>
      <c r="B1246" s="27"/>
      <c r="C1246" s="27"/>
      <c r="D1246" s="27"/>
      <c r="E1246" s="27"/>
      <c r="F1246" s="42"/>
      <c r="G1246" s="42"/>
      <c r="H1246" s="42"/>
      <c r="I1246" s="42"/>
      <c r="J1246" s="42"/>
      <c r="K1246" s="42"/>
      <c r="L1246" s="42"/>
      <c r="M1246" s="9"/>
      <c r="N1246" s="18"/>
    </row>
    <row r="1247" spans="1:14" s="17" customFormat="1" x14ac:dyDescent="0.2">
      <c r="A1247" s="15"/>
      <c r="B1247" s="27"/>
      <c r="C1247" s="27"/>
      <c r="D1247" s="27"/>
      <c r="E1247" s="27"/>
      <c r="F1247" s="42"/>
      <c r="G1247" s="42"/>
      <c r="H1247" s="42"/>
      <c r="I1247" s="42"/>
      <c r="J1247" s="42"/>
      <c r="K1247" s="42"/>
      <c r="L1247" s="42"/>
      <c r="M1247" s="9"/>
      <c r="N1247" s="16"/>
    </row>
    <row r="1248" spans="1:14" x14ac:dyDescent="0.2">
      <c r="F1248" s="42"/>
      <c r="G1248" s="42"/>
      <c r="H1248" s="42"/>
      <c r="I1248" s="42"/>
      <c r="J1248" s="42"/>
      <c r="K1248" s="42"/>
      <c r="L1248" s="42"/>
      <c r="M1248" s="19"/>
    </row>
    <row r="1249" spans="1:14" x14ac:dyDescent="0.2">
      <c r="F1249" s="42"/>
      <c r="G1249" s="42"/>
      <c r="H1249" s="42"/>
      <c r="I1249" s="42"/>
      <c r="J1249" s="42"/>
      <c r="K1249" s="42"/>
      <c r="L1249" s="42"/>
      <c r="M1249" s="17"/>
    </row>
    <row r="1250" spans="1:14" x14ac:dyDescent="0.2">
      <c r="F1250" s="42"/>
      <c r="G1250" s="42"/>
      <c r="H1250" s="42"/>
      <c r="I1250" s="42"/>
      <c r="J1250" s="42"/>
      <c r="K1250" s="42"/>
      <c r="L1250" s="42"/>
    </row>
    <row r="1251" spans="1:14" x14ac:dyDescent="0.2">
      <c r="F1251" s="42"/>
      <c r="G1251" s="42"/>
      <c r="H1251" s="42"/>
      <c r="I1251" s="42"/>
      <c r="J1251" s="42"/>
      <c r="K1251" s="42"/>
      <c r="L1251" s="42"/>
    </row>
    <row r="1252" spans="1:14" x14ac:dyDescent="0.2">
      <c r="F1252" s="42"/>
      <c r="G1252" s="42"/>
      <c r="H1252" s="42"/>
      <c r="I1252" s="42"/>
      <c r="J1252" s="42"/>
      <c r="K1252" s="42"/>
      <c r="L1252" s="42"/>
    </row>
    <row r="1253" spans="1:14" x14ac:dyDescent="0.2">
      <c r="F1253" s="42"/>
      <c r="G1253" s="42"/>
      <c r="H1253" s="42"/>
      <c r="I1253" s="42"/>
      <c r="J1253" s="42"/>
      <c r="K1253" s="42"/>
      <c r="L1253" s="42"/>
    </row>
    <row r="1254" spans="1:14" s="19" customFormat="1" x14ac:dyDescent="0.2">
      <c r="A1254" s="15"/>
      <c r="B1254" s="27"/>
      <c r="C1254" s="27"/>
      <c r="D1254" s="27"/>
      <c r="E1254" s="27"/>
      <c r="F1254" s="42"/>
      <c r="G1254" s="42"/>
      <c r="H1254" s="42"/>
      <c r="I1254" s="42"/>
      <c r="J1254" s="42"/>
      <c r="K1254" s="42"/>
      <c r="L1254" s="42"/>
      <c r="M1254" s="9"/>
      <c r="N1254" s="18"/>
    </row>
    <row r="1255" spans="1:14" x14ac:dyDescent="0.2">
      <c r="F1255" s="42"/>
      <c r="G1255" s="42"/>
      <c r="H1255" s="42"/>
      <c r="I1255" s="42"/>
      <c r="J1255" s="42"/>
      <c r="K1255" s="42"/>
      <c r="L1255" s="42"/>
    </row>
    <row r="1256" spans="1:14" x14ac:dyDescent="0.2">
      <c r="F1256" s="42"/>
      <c r="G1256" s="42"/>
      <c r="H1256" s="42"/>
      <c r="I1256" s="42"/>
      <c r="J1256" s="42"/>
      <c r="K1256" s="42"/>
      <c r="L1256" s="42"/>
      <c r="M1256" s="19"/>
    </row>
    <row r="1257" spans="1:14" x14ac:dyDescent="0.2">
      <c r="F1257" s="42"/>
      <c r="G1257" s="42"/>
      <c r="H1257" s="42"/>
      <c r="I1257" s="42"/>
      <c r="J1257" s="42"/>
      <c r="K1257" s="42"/>
      <c r="L1257" s="42"/>
    </row>
    <row r="1258" spans="1:14" x14ac:dyDescent="0.2">
      <c r="F1258" s="42"/>
      <c r="G1258" s="42"/>
      <c r="H1258" s="42"/>
      <c r="I1258" s="42"/>
      <c r="J1258" s="42"/>
      <c r="K1258" s="42"/>
      <c r="L1258" s="42"/>
    </row>
    <row r="1259" spans="1:14" x14ac:dyDescent="0.2">
      <c r="F1259" s="42"/>
      <c r="G1259" s="42"/>
      <c r="H1259" s="42"/>
      <c r="I1259" s="42"/>
      <c r="J1259" s="42"/>
      <c r="K1259" s="42"/>
      <c r="L1259" s="42"/>
    </row>
    <row r="1260" spans="1:14" s="17" customFormat="1" x14ac:dyDescent="0.2">
      <c r="A1260" s="15"/>
      <c r="B1260" s="27"/>
      <c r="C1260" s="27"/>
      <c r="D1260" s="27"/>
      <c r="E1260" s="27"/>
      <c r="F1260" s="42"/>
      <c r="G1260" s="42"/>
      <c r="H1260" s="42"/>
      <c r="I1260" s="42"/>
      <c r="J1260" s="42"/>
      <c r="K1260" s="42"/>
      <c r="L1260" s="42"/>
      <c r="M1260" s="9"/>
      <c r="N1260" s="16"/>
    </row>
    <row r="1261" spans="1:14" x14ac:dyDescent="0.2">
      <c r="F1261" s="42"/>
      <c r="G1261" s="42"/>
      <c r="H1261" s="42"/>
      <c r="I1261" s="42"/>
      <c r="J1261" s="42"/>
      <c r="K1261" s="42"/>
      <c r="L1261" s="42"/>
    </row>
    <row r="1262" spans="1:14" x14ac:dyDescent="0.2">
      <c r="A1262" s="20"/>
      <c r="B1262" s="41"/>
      <c r="C1262" s="41"/>
      <c r="D1262" s="41"/>
      <c r="E1262" s="41"/>
      <c r="F1262" s="43"/>
      <c r="G1262" s="42"/>
      <c r="H1262" s="42"/>
      <c r="I1262" s="43"/>
      <c r="J1262" s="42"/>
      <c r="K1262" s="42"/>
      <c r="L1262" s="43"/>
      <c r="M1262" s="17"/>
    </row>
    <row r="1263" spans="1:14" x14ac:dyDescent="0.2">
      <c r="F1263" s="42"/>
      <c r="G1263" s="42"/>
      <c r="H1263" s="42"/>
      <c r="I1263" s="42"/>
      <c r="J1263" s="42"/>
      <c r="K1263" s="42"/>
      <c r="L1263" s="42"/>
    </row>
    <row r="1264" spans="1:14" x14ac:dyDescent="0.2">
      <c r="F1264" s="42"/>
      <c r="G1264" s="43"/>
      <c r="H1264" s="43"/>
      <c r="I1264" s="42"/>
      <c r="J1264" s="43"/>
      <c r="K1264" s="43"/>
      <c r="L1264" s="42"/>
    </row>
    <row r="1265" spans="1:14" x14ac:dyDescent="0.2">
      <c r="F1265" s="42"/>
      <c r="G1265" s="42"/>
      <c r="H1265" s="42"/>
      <c r="I1265" s="42"/>
      <c r="J1265" s="42"/>
      <c r="K1265" s="42"/>
      <c r="L1265" s="42"/>
    </row>
    <row r="1266" spans="1:14" x14ac:dyDescent="0.2">
      <c r="F1266" s="42"/>
      <c r="G1266" s="42"/>
      <c r="H1266" s="42"/>
      <c r="I1266" s="42"/>
      <c r="J1266" s="42"/>
      <c r="K1266" s="42"/>
      <c r="L1266" s="42"/>
    </row>
    <row r="1267" spans="1:14" x14ac:dyDescent="0.2">
      <c r="F1267" s="42"/>
      <c r="G1267" s="42"/>
      <c r="H1267" s="42"/>
      <c r="I1267" s="42"/>
      <c r="J1267" s="42"/>
      <c r="K1267" s="42"/>
      <c r="L1267" s="42"/>
    </row>
    <row r="1268" spans="1:14" x14ac:dyDescent="0.2">
      <c r="F1268" s="42"/>
      <c r="G1268" s="42"/>
      <c r="H1268" s="42"/>
      <c r="I1268" s="42"/>
      <c r="J1268" s="42"/>
      <c r="K1268" s="42"/>
      <c r="L1268" s="42"/>
    </row>
    <row r="1269" spans="1:14" x14ac:dyDescent="0.2">
      <c r="F1269" s="42"/>
      <c r="G1269" s="42"/>
      <c r="H1269" s="42"/>
      <c r="I1269" s="42"/>
      <c r="J1269" s="42"/>
      <c r="K1269" s="42"/>
      <c r="L1269" s="42"/>
    </row>
    <row r="1270" spans="1:14" s="17" customFormat="1" x14ac:dyDescent="0.2">
      <c r="A1270" s="20"/>
      <c r="B1270" s="41"/>
      <c r="C1270" s="41"/>
      <c r="D1270" s="41"/>
      <c r="E1270" s="41"/>
      <c r="F1270" s="43"/>
      <c r="G1270" s="42"/>
      <c r="H1270" s="42"/>
      <c r="I1270" s="43"/>
      <c r="J1270" s="42"/>
      <c r="K1270" s="42"/>
      <c r="L1270" s="43"/>
      <c r="M1270" s="9"/>
      <c r="N1270" s="16"/>
    </row>
    <row r="1271" spans="1:14" x14ac:dyDescent="0.2">
      <c r="F1271" s="42"/>
      <c r="G1271" s="42"/>
      <c r="H1271" s="42"/>
      <c r="I1271" s="42"/>
      <c r="J1271" s="42"/>
      <c r="K1271" s="42"/>
      <c r="L1271" s="42"/>
    </row>
    <row r="1272" spans="1:14" x14ac:dyDescent="0.2">
      <c r="F1272" s="42"/>
      <c r="G1272" s="43"/>
      <c r="H1272" s="43"/>
      <c r="I1272" s="42"/>
      <c r="J1272" s="43"/>
      <c r="K1272" s="43"/>
      <c r="L1272" s="42"/>
      <c r="M1272" s="17"/>
    </row>
    <row r="1273" spans="1:14" x14ac:dyDescent="0.2">
      <c r="F1273" s="42"/>
      <c r="G1273" s="42"/>
      <c r="H1273" s="42"/>
      <c r="I1273" s="42"/>
      <c r="J1273" s="42"/>
      <c r="K1273" s="42"/>
      <c r="L1273" s="42"/>
    </row>
    <row r="1274" spans="1:14" x14ac:dyDescent="0.2">
      <c r="F1274" s="42"/>
      <c r="G1274" s="42"/>
      <c r="H1274" s="42"/>
      <c r="I1274" s="42"/>
      <c r="J1274" s="42"/>
      <c r="K1274" s="42"/>
      <c r="L1274" s="42"/>
    </row>
    <row r="1275" spans="1:14" x14ac:dyDescent="0.2">
      <c r="F1275" s="42"/>
      <c r="G1275" s="42"/>
      <c r="H1275" s="42"/>
      <c r="I1275" s="42"/>
      <c r="J1275" s="42"/>
      <c r="K1275" s="42"/>
      <c r="L1275" s="42"/>
    </row>
    <row r="1276" spans="1:14" x14ac:dyDescent="0.2">
      <c r="F1276" s="42"/>
      <c r="G1276" s="42"/>
      <c r="H1276" s="42"/>
      <c r="I1276" s="42"/>
      <c r="J1276" s="42"/>
      <c r="K1276" s="42"/>
      <c r="L1276" s="42"/>
    </row>
    <row r="1277" spans="1:14" x14ac:dyDescent="0.2">
      <c r="F1277" s="42"/>
      <c r="G1277" s="42"/>
      <c r="H1277" s="42"/>
      <c r="I1277" s="42"/>
      <c r="J1277" s="42"/>
      <c r="K1277" s="42"/>
      <c r="L1277" s="42"/>
    </row>
    <row r="1278" spans="1:14" x14ac:dyDescent="0.2">
      <c r="F1278" s="42"/>
      <c r="G1278" s="42"/>
      <c r="H1278" s="42"/>
      <c r="I1278" s="42"/>
      <c r="J1278" s="42"/>
      <c r="K1278" s="42"/>
      <c r="L1278" s="42"/>
    </row>
    <row r="1279" spans="1:14" x14ac:dyDescent="0.2">
      <c r="F1279" s="42"/>
      <c r="G1279" s="42"/>
      <c r="H1279" s="42"/>
      <c r="I1279" s="42"/>
      <c r="J1279" s="42"/>
      <c r="K1279" s="42"/>
      <c r="L1279" s="42"/>
    </row>
    <row r="1280" spans="1:14" x14ac:dyDescent="0.2">
      <c r="F1280" s="42"/>
      <c r="G1280" s="42"/>
      <c r="H1280" s="42"/>
      <c r="I1280" s="42"/>
      <c r="J1280" s="42"/>
      <c r="K1280" s="42"/>
      <c r="L1280" s="42"/>
    </row>
    <row r="1281" spans="1:14" x14ac:dyDescent="0.2">
      <c r="F1281" s="42"/>
      <c r="G1281" s="42"/>
      <c r="H1281" s="42"/>
      <c r="I1281" s="42"/>
      <c r="J1281" s="42"/>
      <c r="K1281" s="42"/>
      <c r="L1281" s="42"/>
    </row>
    <row r="1282" spans="1:14" s="19" customFormat="1" x14ac:dyDescent="0.2">
      <c r="A1282" s="15"/>
      <c r="B1282" s="27"/>
      <c r="C1282" s="27"/>
      <c r="D1282" s="27"/>
      <c r="E1282" s="27"/>
      <c r="F1282" s="42"/>
      <c r="G1282" s="42"/>
      <c r="H1282" s="42"/>
      <c r="I1282" s="42"/>
      <c r="J1282" s="42"/>
      <c r="K1282" s="42"/>
      <c r="L1282" s="42"/>
      <c r="M1282" s="9"/>
      <c r="N1282" s="18"/>
    </row>
    <row r="1283" spans="1:14" x14ac:dyDescent="0.2">
      <c r="F1283" s="42"/>
      <c r="G1283" s="42"/>
      <c r="H1283" s="42"/>
      <c r="I1283" s="42"/>
      <c r="J1283" s="42"/>
      <c r="K1283" s="42"/>
      <c r="L1283" s="42"/>
    </row>
    <row r="1284" spans="1:14" x14ac:dyDescent="0.2">
      <c r="F1284" s="42"/>
      <c r="G1284" s="42"/>
      <c r="H1284" s="42"/>
      <c r="I1284" s="42"/>
      <c r="J1284" s="42"/>
      <c r="K1284" s="42"/>
      <c r="L1284" s="42"/>
      <c r="M1284" s="19"/>
    </row>
    <row r="1285" spans="1:14" x14ac:dyDescent="0.2">
      <c r="F1285" s="42"/>
      <c r="G1285" s="42"/>
      <c r="H1285" s="42"/>
      <c r="I1285" s="42"/>
      <c r="J1285" s="42"/>
      <c r="K1285" s="42"/>
      <c r="L1285" s="42"/>
    </row>
    <row r="1286" spans="1:14" x14ac:dyDescent="0.2">
      <c r="F1286" s="42"/>
      <c r="G1286" s="42"/>
      <c r="H1286" s="42"/>
      <c r="I1286" s="42"/>
      <c r="J1286" s="42"/>
      <c r="K1286" s="42"/>
      <c r="L1286" s="42"/>
    </row>
    <row r="1287" spans="1:14" x14ac:dyDescent="0.2">
      <c r="F1287" s="42"/>
      <c r="G1287" s="42"/>
      <c r="H1287" s="42"/>
      <c r="I1287" s="42"/>
      <c r="J1287" s="42"/>
      <c r="K1287" s="42"/>
      <c r="L1287" s="42"/>
    </row>
    <row r="1288" spans="1:14" x14ac:dyDescent="0.2">
      <c r="F1288" s="42"/>
      <c r="G1288" s="42"/>
      <c r="H1288" s="42"/>
      <c r="I1288" s="42"/>
      <c r="J1288" s="42"/>
      <c r="K1288" s="42"/>
      <c r="L1288" s="42"/>
    </row>
    <row r="1289" spans="1:14" x14ac:dyDescent="0.2">
      <c r="F1289" s="42"/>
      <c r="G1289" s="42"/>
      <c r="H1289" s="42"/>
      <c r="I1289" s="42"/>
      <c r="J1289" s="42"/>
      <c r="K1289" s="42"/>
      <c r="L1289" s="42"/>
    </row>
    <row r="1290" spans="1:14" x14ac:dyDescent="0.2">
      <c r="F1290" s="42"/>
      <c r="G1290" s="42"/>
      <c r="H1290" s="42"/>
      <c r="I1290" s="42"/>
      <c r="J1290" s="42"/>
      <c r="K1290" s="42"/>
      <c r="L1290" s="42"/>
    </row>
    <row r="1291" spans="1:14" x14ac:dyDescent="0.2">
      <c r="F1291" s="42"/>
      <c r="G1291" s="42"/>
      <c r="H1291" s="42"/>
      <c r="I1291" s="42"/>
      <c r="J1291" s="42"/>
      <c r="K1291" s="42"/>
      <c r="L1291" s="42"/>
    </row>
    <row r="1292" spans="1:14" x14ac:dyDescent="0.2">
      <c r="F1292" s="42"/>
      <c r="G1292" s="42"/>
      <c r="H1292" s="42"/>
      <c r="I1292" s="42"/>
      <c r="J1292" s="42"/>
      <c r="K1292" s="42"/>
      <c r="L1292" s="42"/>
    </row>
    <row r="1293" spans="1:14" x14ac:dyDescent="0.2">
      <c r="F1293" s="42"/>
      <c r="G1293" s="42"/>
      <c r="H1293" s="42"/>
      <c r="I1293" s="42"/>
      <c r="J1293" s="42"/>
      <c r="K1293" s="42"/>
      <c r="L1293" s="42"/>
    </row>
    <row r="1294" spans="1:14" x14ac:dyDescent="0.2">
      <c r="F1294" s="42"/>
      <c r="G1294" s="42"/>
      <c r="H1294" s="42"/>
      <c r="I1294" s="42"/>
      <c r="J1294" s="42"/>
      <c r="K1294" s="42"/>
      <c r="L1294" s="42"/>
    </row>
    <row r="1295" spans="1:14" x14ac:dyDescent="0.2">
      <c r="F1295" s="42"/>
      <c r="G1295" s="42"/>
      <c r="H1295" s="42"/>
      <c r="I1295" s="42"/>
      <c r="J1295" s="42"/>
      <c r="K1295" s="42"/>
      <c r="L1295" s="42"/>
    </row>
    <row r="1296" spans="1:14" x14ac:dyDescent="0.2">
      <c r="F1296" s="42"/>
      <c r="G1296" s="42"/>
      <c r="H1296" s="42"/>
      <c r="I1296" s="42"/>
      <c r="J1296" s="42"/>
      <c r="K1296" s="42"/>
      <c r="L1296" s="42"/>
    </row>
    <row r="1297" spans="1:14" x14ac:dyDescent="0.2">
      <c r="F1297" s="42"/>
      <c r="G1297" s="42"/>
      <c r="H1297" s="42"/>
      <c r="I1297" s="42"/>
      <c r="J1297" s="42"/>
      <c r="K1297" s="42"/>
      <c r="L1297" s="42"/>
    </row>
    <row r="1298" spans="1:14" x14ac:dyDescent="0.2">
      <c r="A1298" s="20"/>
      <c r="B1298" s="41"/>
      <c r="C1298" s="41"/>
      <c r="D1298" s="41"/>
      <c r="E1298" s="41"/>
      <c r="F1298" s="43"/>
      <c r="G1298" s="42"/>
      <c r="H1298" s="42"/>
      <c r="I1298" s="43"/>
      <c r="J1298" s="42"/>
      <c r="K1298" s="42"/>
      <c r="L1298" s="43"/>
    </row>
    <row r="1299" spans="1:14" x14ac:dyDescent="0.2">
      <c r="F1299" s="42"/>
      <c r="G1299" s="42"/>
      <c r="H1299" s="42"/>
      <c r="I1299" s="42"/>
      <c r="J1299" s="42"/>
      <c r="K1299" s="42"/>
      <c r="L1299" s="42"/>
    </row>
    <row r="1300" spans="1:14" x14ac:dyDescent="0.2">
      <c r="F1300" s="42"/>
      <c r="G1300" s="43"/>
      <c r="H1300" s="43"/>
      <c r="I1300" s="42"/>
      <c r="J1300" s="43"/>
      <c r="K1300" s="43"/>
      <c r="L1300" s="42"/>
    </row>
    <row r="1301" spans="1:14" x14ac:dyDescent="0.2">
      <c r="F1301" s="42"/>
      <c r="G1301" s="42"/>
      <c r="H1301" s="42"/>
      <c r="I1301" s="42"/>
      <c r="J1301" s="42"/>
      <c r="K1301" s="42"/>
      <c r="L1301" s="42"/>
    </row>
    <row r="1302" spans="1:14" x14ac:dyDescent="0.2">
      <c r="F1302" s="42"/>
      <c r="G1302" s="42"/>
      <c r="H1302" s="42"/>
      <c r="I1302" s="42"/>
      <c r="J1302" s="42"/>
      <c r="K1302" s="42"/>
      <c r="L1302" s="42"/>
    </row>
    <row r="1303" spans="1:14" x14ac:dyDescent="0.2">
      <c r="F1303" s="42"/>
      <c r="G1303" s="42"/>
      <c r="H1303" s="42"/>
      <c r="I1303" s="42"/>
      <c r="J1303" s="42"/>
      <c r="K1303" s="42"/>
      <c r="L1303" s="42"/>
    </row>
    <row r="1304" spans="1:14" s="19" customFormat="1" x14ac:dyDescent="0.2">
      <c r="A1304" s="15"/>
      <c r="B1304" s="27"/>
      <c r="C1304" s="27"/>
      <c r="D1304" s="27"/>
      <c r="E1304" s="27"/>
      <c r="F1304" s="42"/>
      <c r="G1304" s="42"/>
      <c r="H1304" s="42"/>
      <c r="I1304" s="42"/>
      <c r="J1304" s="42"/>
      <c r="K1304" s="42"/>
      <c r="L1304" s="42"/>
      <c r="M1304" s="9"/>
      <c r="N1304" s="18"/>
    </row>
    <row r="1305" spans="1:14" x14ac:dyDescent="0.2">
      <c r="F1305" s="42"/>
      <c r="G1305" s="42"/>
      <c r="H1305" s="42"/>
      <c r="I1305" s="42"/>
      <c r="J1305" s="42"/>
      <c r="K1305" s="42"/>
      <c r="L1305" s="42"/>
    </row>
    <row r="1306" spans="1:14" x14ac:dyDescent="0.2">
      <c r="F1306" s="42"/>
      <c r="G1306" s="42"/>
      <c r="H1306" s="42"/>
      <c r="I1306" s="42"/>
      <c r="J1306" s="42"/>
      <c r="K1306" s="42"/>
      <c r="L1306" s="42"/>
      <c r="M1306" s="19"/>
    </row>
    <row r="1307" spans="1:14" x14ac:dyDescent="0.2">
      <c r="F1307" s="42"/>
      <c r="G1307" s="42"/>
      <c r="H1307" s="42"/>
      <c r="I1307" s="42"/>
      <c r="J1307" s="42"/>
      <c r="K1307" s="42"/>
      <c r="L1307" s="42"/>
    </row>
    <row r="1308" spans="1:14" x14ac:dyDescent="0.2">
      <c r="F1308" s="42"/>
      <c r="G1308" s="42"/>
      <c r="H1308" s="42"/>
      <c r="I1308" s="42"/>
      <c r="J1308" s="42"/>
      <c r="K1308" s="42"/>
      <c r="L1308" s="42"/>
    </row>
    <row r="1309" spans="1:14" x14ac:dyDescent="0.2">
      <c r="F1309" s="42"/>
      <c r="G1309" s="42"/>
      <c r="H1309" s="42"/>
      <c r="I1309" s="42"/>
      <c r="J1309" s="42"/>
      <c r="K1309" s="42"/>
      <c r="L1309" s="42"/>
    </row>
    <row r="1310" spans="1:14" x14ac:dyDescent="0.2">
      <c r="F1310" s="42"/>
      <c r="G1310" s="42"/>
      <c r="H1310" s="42"/>
      <c r="I1310" s="42"/>
      <c r="J1310" s="42"/>
      <c r="K1310" s="42"/>
      <c r="L1310" s="42"/>
    </row>
    <row r="1311" spans="1:14" x14ac:dyDescent="0.2">
      <c r="F1311" s="42"/>
      <c r="G1311" s="42"/>
      <c r="H1311" s="42"/>
      <c r="I1311" s="42"/>
      <c r="J1311" s="42"/>
      <c r="K1311" s="42"/>
      <c r="L1311" s="42"/>
    </row>
    <row r="1312" spans="1:14" x14ac:dyDescent="0.2">
      <c r="F1312" s="42"/>
      <c r="G1312" s="42"/>
      <c r="H1312" s="42"/>
      <c r="I1312" s="42"/>
      <c r="J1312" s="42"/>
      <c r="K1312" s="42"/>
      <c r="L1312" s="42"/>
    </row>
    <row r="1313" spans="1:12" x14ac:dyDescent="0.2">
      <c r="F1313" s="42"/>
      <c r="G1313" s="42"/>
      <c r="H1313" s="42"/>
      <c r="I1313" s="42"/>
      <c r="J1313" s="42"/>
      <c r="K1313" s="42"/>
      <c r="L1313" s="42"/>
    </row>
    <row r="1314" spans="1:12" x14ac:dyDescent="0.2">
      <c r="F1314" s="42"/>
      <c r="G1314" s="42"/>
      <c r="H1314" s="42"/>
      <c r="I1314" s="42"/>
      <c r="J1314" s="42"/>
      <c r="K1314" s="42"/>
      <c r="L1314" s="42"/>
    </row>
    <row r="1315" spans="1:12" x14ac:dyDescent="0.2">
      <c r="F1315" s="42"/>
      <c r="G1315" s="42"/>
      <c r="H1315" s="42"/>
      <c r="I1315" s="42"/>
      <c r="J1315" s="42"/>
      <c r="K1315" s="42"/>
      <c r="L1315" s="42"/>
    </row>
    <row r="1316" spans="1:12" x14ac:dyDescent="0.2">
      <c r="F1316" s="42"/>
      <c r="G1316" s="42"/>
      <c r="H1316" s="42"/>
      <c r="I1316" s="42"/>
      <c r="J1316" s="42"/>
      <c r="K1316" s="42"/>
      <c r="L1316" s="42"/>
    </row>
    <row r="1317" spans="1:12" x14ac:dyDescent="0.2">
      <c r="F1317" s="42"/>
      <c r="G1317" s="42"/>
      <c r="H1317" s="42"/>
      <c r="I1317" s="42"/>
      <c r="J1317" s="42"/>
      <c r="K1317" s="42"/>
      <c r="L1317" s="42"/>
    </row>
    <row r="1318" spans="1:12" x14ac:dyDescent="0.2">
      <c r="F1318" s="42"/>
      <c r="G1318" s="42"/>
      <c r="H1318" s="42"/>
      <c r="I1318" s="42"/>
      <c r="J1318" s="42"/>
      <c r="K1318" s="42"/>
      <c r="L1318" s="42"/>
    </row>
    <row r="1319" spans="1:12" x14ac:dyDescent="0.2">
      <c r="F1319" s="42"/>
      <c r="G1319" s="42"/>
      <c r="H1319" s="42"/>
      <c r="I1319" s="42"/>
      <c r="J1319" s="42"/>
      <c r="K1319" s="42"/>
      <c r="L1319" s="42"/>
    </row>
    <row r="1320" spans="1:12" x14ac:dyDescent="0.2">
      <c r="A1320" s="20"/>
      <c r="B1320" s="41"/>
      <c r="C1320" s="41"/>
      <c r="D1320" s="41"/>
      <c r="E1320" s="41"/>
      <c r="F1320" s="43"/>
      <c r="G1320" s="42"/>
      <c r="H1320" s="42"/>
      <c r="I1320" s="43"/>
      <c r="J1320" s="42"/>
      <c r="K1320" s="42"/>
      <c r="L1320" s="43"/>
    </row>
    <row r="1321" spans="1:12" x14ac:dyDescent="0.2">
      <c r="F1321" s="42"/>
      <c r="G1321" s="42"/>
      <c r="H1321" s="42"/>
      <c r="I1321" s="42"/>
      <c r="J1321" s="42"/>
      <c r="K1321" s="42"/>
      <c r="L1321" s="42"/>
    </row>
    <row r="1322" spans="1:12" x14ac:dyDescent="0.2">
      <c r="F1322" s="42"/>
      <c r="G1322" s="43"/>
      <c r="H1322" s="43"/>
      <c r="I1322" s="42"/>
      <c r="J1322" s="43"/>
      <c r="K1322" s="43"/>
      <c r="L1322" s="42"/>
    </row>
    <row r="1323" spans="1:12" x14ac:dyDescent="0.2">
      <c r="F1323" s="42"/>
      <c r="G1323" s="42"/>
      <c r="H1323" s="42"/>
      <c r="I1323" s="42"/>
      <c r="J1323" s="42"/>
      <c r="K1323" s="42"/>
      <c r="L1323" s="42"/>
    </row>
    <row r="1324" spans="1:12" x14ac:dyDescent="0.2">
      <c r="F1324" s="42"/>
      <c r="G1324" s="42"/>
      <c r="H1324" s="42"/>
      <c r="I1324" s="42"/>
      <c r="J1324" s="42"/>
      <c r="K1324" s="42"/>
      <c r="L1324" s="42"/>
    </row>
    <row r="1325" spans="1:12" x14ac:dyDescent="0.2">
      <c r="F1325" s="42"/>
      <c r="G1325" s="42"/>
      <c r="H1325" s="42"/>
      <c r="I1325" s="42"/>
      <c r="J1325" s="42"/>
      <c r="K1325" s="42"/>
      <c r="L1325" s="42"/>
    </row>
    <row r="1326" spans="1:12" x14ac:dyDescent="0.2">
      <c r="F1326" s="42"/>
      <c r="G1326" s="42"/>
      <c r="H1326" s="42"/>
      <c r="I1326" s="42"/>
      <c r="J1326" s="42"/>
      <c r="K1326" s="42"/>
      <c r="L1326" s="42"/>
    </row>
    <row r="1327" spans="1:12" x14ac:dyDescent="0.2">
      <c r="F1327" s="42"/>
      <c r="G1327" s="42"/>
      <c r="H1327" s="42"/>
      <c r="I1327" s="42"/>
      <c r="J1327" s="42"/>
      <c r="K1327" s="42"/>
      <c r="L1327" s="42"/>
    </row>
    <row r="1328" spans="1:12" x14ac:dyDescent="0.2">
      <c r="F1328" s="42"/>
      <c r="G1328" s="42"/>
      <c r="H1328" s="42"/>
      <c r="I1328" s="42"/>
      <c r="J1328" s="42"/>
      <c r="K1328" s="42"/>
      <c r="L1328" s="42"/>
    </row>
    <row r="1329" spans="1:14" x14ac:dyDescent="0.2">
      <c r="F1329" s="42"/>
      <c r="G1329" s="42"/>
      <c r="H1329" s="42"/>
      <c r="I1329" s="42"/>
      <c r="J1329" s="42"/>
      <c r="K1329" s="42"/>
      <c r="L1329" s="42"/>
    </row>
    <row r="1330" spans="1:14" x14ac:dyDescent="0.2">
      <c r="F1330" s="42"/>
      <c r="G1330" s="42"/>
      <c r="H1330" s="42"/>
      <c r="I1330" s="42"/>
      <c r="J1330" s="42"/>
      <c r="K1330" s="42"/>
      <c r="L1330" s="42"/>
    </row>
    <row r="1331" spans="1:14" x14ac:dyDescent="0.2">
      <c r="F1331" s="42"/>
      <c r="G1331" s="42"/>
      <c r="H1331" s="42"/>
      <c r="I1331" s="42"/>
      <c r="J1331" s="42"/>
      <c r="K1331" s="42"/>
      <c r="L1331" s="42"/>
    </row>
    <row r="1332" spans="1:14" x14ac:dyDescent="0.2">
      <c r="F1332" s="42"/>
      <c r="G1332" s="42"/>
      <c r="H1332" s="42"/>
      <c r="I1332" s="42"/>
      <c r="J1332" s="42"/>
      <c r="K1332" s="42"/>
      <c r="L1332" s="42"/>
    </row>
    <row r="1333" spans="1:14" x14ac:dyDescent="0.2">
      <c r="F1333" s="42"/>
      <c r="G1333" s="42"/>
      <c r="H1333" s="42"/>
      <c r="I1333" s="42"/>
      <c r="J1333" s="42"/>
      <c r="K1333" s="42"/>
      <c r="L1333" s="42"/>
    </row>
    <row r="1334" spans="1:14" x14ac:dyDescent="0.2">
      <c r="F1334" s="42"/>
      <c r="G1334" s="42"/>
      <c r="H1334" s="42"/>
      <c r="I1334" s="42"/>
      <c r="J1334" s="42"/>
      <c r="K1334" s="42"/>
      <c r="L1334" s="42"/>
    </row>
    <row r="1335" spans="1:14" x14ac:dyDescent="0.2">
      <c r="F1335" s="42"/>
      <c r="G1335" s="42"/>
      <c r="H1335" s="42"/>
      <c r="I1335" s="42"/>
      <c r="J1335" s="42"/>
      <c r="K1335" s="42"/>
      <c r="L1335" s="42"/>
    </row>
    <row r="1336" spans="1:14" x14ac:dyDescent="0.2">
      <c r="F1336" s="42"/>
      <c r="G1336" s="42"/>
      <c r="H1336" s="42"/>
      <c r="I1336" s="42"/>
      <c r="J1336" s="42"/>
      <c r="K1336" s="42"/>
      <c r="L1336" s="42"/>
    </row>
    <row r="1337" spans="1:14" x14ac:dyDescent="0.2">
      <c r="F1337" s="42"/>
      <c r="G1337" s="42"/>
      <c r="H1337" s="42"/>
      <c r="I1337" s="42"/>
      <c r="J1337" s="42"/>
      <c r="K1337" s="42"/>
      <c r="L1337" s="42"/>
    </row>
    <row r="1338" spans="1:14" x14ac:dyDescent="0.2">
      <c r="F1338" s="42"/>
      <c r="G1338" s="42"/>
      <c r="H1338" s="42"/>
      <c r="I1338" s="42"/>
      <c r="J1338" s="42"/>
      <c r="K1338" s="42"/>
      <c r="L1338" s="42"/>
    </row>
    <row r="1339" spans="1:14" x14ac:dyDescent="0.2">
      <c r="F1339" s="42"/>
      <c r="G1339" s="42"/>
      <c r="H1339" s="42"/>
      <c r="I1339" s="42"/>
      <c r="J1339" s="42"/>
      <c r="K1339" s="42"/>
      <c r="L1339" s="42"/>
    </row>
    <row r="1340" spans="1:14" x14ac:dyDescent="0.2">
      <c r="F1340" s="42"/>
      <c r="G1340" s="42"/>
      <c r="H1340" s="42"/>
      <c r="I1340" s="42"/>
      <c r="J1340" s="42"/>
      <c r="K1340" s="42"/>
      <c r="L1340" s="42"/>
    </row>
    <row r="1341" spans="1:14" x14ac:dyDescent="0.2">
      <c r="F1341" s="42"/>
      <c r="G1341" s="42"/>
      <c r="H1341" s="42"/>
      <c r="I1341" s="42"/>
      <c r="J1341" s="42"/>
      <c r="K1341" s="42"/>
      <c r="L1341" s="42"/>
    </row>
    <row r="1342" spans="1:14" x14ac:dyDescent="0.2">
      <c r="F1342" s="42"/>
      <c r="G1342" s="42"/>
      <c r="H1342" s="42"/>
      <c r="I1342" s="42"/>
      <c r="J1342" s="42"/>
      <c r="K1342" s="42"/>
      <c r="L1342" s="42"/>
    </row>
    <row r="1343" spans="1:14" x14ac:dyDescent="0.2">
      <c r="F1343" s="42"/>
      <c r="G1343" s="42"/>
      <c r="H1343" s="42"/>
      <c r="I1343" s="42"/>
      <c r="J1343" s="42"/>
      <c r="K1343" s="42"/>
      <c r="L1343" s="42"/>
    </row>
    <row r="1344" spans="1:14" s="19" customFormat="1" x14ac:dyDescent="0.2">
      <c r="A1344" s="15"/>
      <c r="B1344" s="27"/>
      <c r="C1344" s="27"/>
      <c r="D1344" s="27"/>
      <c r="E1344" s="27"/>
      <c r="F1344" s="42"/>
      <c r="G1344" s="42"/>
      <c r="H1344" s="42"/>
      <c r="I1344" s="42"/>
      <c r="J1344" s="42"/>
      <c r="K1344" s="42"/>
      <c r="L1344" s="42"/>
      <c r="M1344" s="9"/>
      <c r="N1344" s="18"/>
    </row>
    <row r="1345" spans="1:14" x14ac:dyDescent="0.2">
      <c r="F1345" s="42"/>
      <c r="G1345" s="42"/>
      <c r="H1345" s="42"/>
      <c r="I1345" s="42"/>
      <c r="J1345" s="42"/>
      <c r="K1345" s="42"/>
      <c r="L1345" s="42"/>
    </row>
    <row r="1346" spans="1:14" x14ac:dyDescent="0.2">
      <c r="F1346" s="42"/>
      <c r="G1346" s="42"/>
      <c r="H1346" s="42"/>
      <c r="I1346" s="42"/>
      <c r="J1346" s="42"/>
      <c r="K1346" s="42"/>
      <c r="L1346" s="42"/>
      <c r="M1346" s="19"/>
    </row>
    <row r="1347" spans="1:14" x14ac:dyDescent="0.2">
      <c r="F1347" s="42"/>
      <c r="G1347" s="42"/>
      <c r="H1347" s="42"/>
      <c r="I1347" s="42"/>
      <c r="J1347" s="42"/>
      <c r="K1347" s="42"/>
      <c r="L1347" s="42"/>
    </row>
    <row r="1348" spans="1:14" x14ac:dyDescent="0.2">
      <c r="F1348" s="42"/>
      <c r="G1348" s="42"/>
      <c r="H1348" s="42"/>
      <c r="I1348" s="42"/>
      <c r="J1348" s="42"/>
      <c r="K1348" s="42"/>
      <c r="L1348" s="42"/>
    </row>
    <row r="1349" spans="1:14" x14ac:dyDescent="0.2">
      <c r="F1349" s="42"/>
      <c r="G1349" s="42"/>
      <c r="H1349" s="42"/>
      <c r="I1349" s="42"/>
      <c r="J1349" s="42"/>
      <c r="K1349" s="42"/>
      <c r="L1349" s="42"/>
    </row>
    <row r="1350" spans="1:14" x14ac:dyDescent="0.2">
      <c r="F1350" s="42"/>
      <c r="G1350" s="42"/>
      <c r="H1350" s="42"/>
      <c r="I1350" s="42"/>
      <c r="J1350" s="42"/>
      <c r="K1350" s="42"/>
      <c r="L1350" s="42"/>
    </row>
    <row r="1351" spans="1:14" s="19" customFormat="1" x14ac:dyDescent="0.2">
      <c r="A1351" s="15"/>
      <c r="B1351" s="27"/>
      <c r="C1351" s="27"/>
      <c r="D1351" s="27"/>
      <c r="E1351" s="27"/>
      <c r="F1351" s="42"/>
      <c r="G1351" s="42"/>
      <c r="H1351" s="42"/>
      <c r="I1351" s="42"/>
      <c r="J1351" s="42"/>
      <c r="K1351" s="42"/>
      <c r="L1351" s="42"/>
      <c r="M1351" s="9"/>
      <c r="N1351" s="18"/>
    </row>
    <row r="1352" spans="1:14" x14ac:dyDescent="0.2">
      <c r="F1352" s="42"/>
      <c r="G1352" s="42"/>
      <c r="H1352" s="42"/>
      <c r="I1352" s="42"/>
      <c r="J1352" s="42"/>
      <c r="K1352" s="42"/>
      <c r="L1352" s="42"/>
    </row>
    <row r="1353" spans="1:14" x14ac:dyDescent="0.2">
      <c r="F1353" s="42"/>
      <c r="G1353" s="42"/>
      <c r="H1353" s="42"/>
      <c r="I1353" s="42"/>
      <c r="J1353" s="42"/>
      <c r="K1353" s="42"/>
      <c r="L1353" s="42"/>
      <c r="M1353" s="19"/>
    </row>
    <row r="1354" spans="1:14" x14ac:dyDescent="0.2">
      <c r="F1354" s="42"/>
      <c r="G1354" s="42"/>
      <c r="H1354" s="42"/>
      <c r="I1354" s="42"/>
      <c r="J1354" s="42"/>
      <c r="K1354" s="42"/>
      <c r="L1354" s="42"/>
    </row>
    <row r="1355" spans="1:14" x14ac:dyDescent="0.2">
      <c r="F1355" s="42"/>
      <c r="G1355" s="42"/>
      <c r="H1355" s="42"/>
      <c r="I1355" s="42"/>
      <c r="J1355" s="42"/>
      <c r="K1355" s="42"/>
      <c r="L1355" s="42"/>
    </row>
    <row r="1356" spans="1:14" x14ac:dyDescent="0.2">
      <c r="F1356" s="42"/>
      <c r="G1356" s="42"/>
      <c r="H1356" s="42"/>
      <c r="I1356" s="42"/>
      <c r="J1356" s="42"/>
      <c r="K1356" s="42"/>
      <c r="L1356" s="42"/>
    </row>
    <row r="1357" spans="1:14" x14ac:dyDescent="0.2">
      <c r="F1357" s="42"/>
      <c r="G1357" s="42"/>
      <c r="H1357" s="42"/>
      <c r="I1357" s="42"/>
      <c r="J1357" s="42"/>
      <c r="K1357" s="42"/>
      <c r="L1357" s="42"/>
    </row>
    <row r="1358" spans="1:14" x14ac:dyDescent="0.2">
      <c r="F1358" s="42"/>
      <c r="G1358" s="42"/>
      <c r="H1358" s="42"/>
      <c r="I1358" s="42"/>
      <c r="J1358" s="42"/>
      <c r="K1358" s="42"/>
      <c r="L1358" s="42"/>
    </row>
    <row r="1359" spans="1:14" x14ac:dyDescent="0.2">
      <c r="F1359" s="42"/>
      <c r="G1359" s="42"/>
      <c r="H1359" s="42"/>
      <c r="I1359" s="42"/>
      <c r="J1359" s="42"/>
      <c r="K1359" s="42"/>
      <c r="L1359" s="42"/>
    </row>
    <row r="1360" spans="1:14" x14ac:dyDescent="0.2">
      <c r="A1360" s="20"/>
      <c r="B1360" s="41"/>
      <c r="C1360" s="41"/>
      <c r="D1360" s="41"/>
      <c r="E1360" s="41"/>
      <c r="F1360" s="43"/>
      <c r="G1360" s="42"/>
      <c r="H1360" s="42"/>
      <c r="I1360" s="43"/>
      <c r="J1360" s="42"/>
      <c r="K1360" s="42"/>
      <c r="L1360" s="43"/>
    </row>
    <row r="1361" spans="1:12" x14ac:dyDescent="0.2">
      <c r="F1361" s="42"/>
      <c r="G1361" s="42"/>
      <c r="H1361" s="42"/>
      <c r="I1361" s="42"/>
      <c r="J1361" s="42"/>
      <c r="K1361" s="42"/>
      <c r="L1361" s="42"/>
    </row>
    <row r="1362" spans="1:12" x14ac:dyDescent="0.2">
      <c r="F1362" s="42"/>
      <c r="G1362" s="43"/>
      <c r="H1362" s="43"/>
      <c r="I1362" s="42"/>
      <c r="J1362" s="43"/>
      <c r="K1362" s="43"/>
      <c r="L1362" s="42"/>
    </row>
    <row r="1363" spans="1:12" x14ac:dyDescent="0.2">
      <c r="F1363" s="42"/>
      <c r="G1363" s="42"/>
      <c r="H1363" s="42"/>
      <c r="I1363" s="42"/>
      <c r="J1363" s="42"/>
      <c r="K1363" s="42"/>
      <c r="L1363" s="42"/>
    </row>
    <row r="1364" spans="1:12" x14ac:dyDescent="0.2">
      <c r="F1364" s="42"/>
      <c r="G1364" s="42"/>
      <c r="H1364" s="42"/>
      <c r="I1364" s="42"/>
      <c r="J1364" s="42"/>
      <c r="K1364" s="42"/>
      <c r="L1364" s="42"/>
    </row>
    <row r="1365" spans="1:12" x14ac:dyDescent="0.2">
      <c r="F1365" s="42"/>
      <c r="G1365" s="42"/>
      <c r="H1365" s="42"/>
      <c r="I1365" s="42"/>
      <c r="J1365" s="42"/>
      <c r="K1365" s="42"/>
      <c r="L1365" s="42"/>
    </row>
    <row r="1366" spans="1:12" x14ac:dyDescent="0.2">
      <c r="F1366" s="42"/>
      <c r="G1366" s="42"/>
      <c r="H1366" s="42"/>
      <c r="I1366" s="42"/>
      <c r="J1366" s="42"/>
      <c r="K1366" s="42"/>
      <c r="L1366" s="42"/>
    </row>
    <row r="1367" spans="1:12" x14ac:dyDescent="0.2">
      <c r="A1367" s="20"/>
      <c r="B1367" s="41"/>
      <c r="C1367" s="41"/>
      <c r="D1367" s="41"/>
      <c r="E1367" s="41"/>
      <c r="F1367" s="43"/>
      <c r="G1367" s="42"/>
      <c r="H1367" s="42"/>
      <c r="I1367" s="43"/>
      <c r="J1367" s="42"/>
      <c r="K1367" s="42"/>
      <c r="L1367" s="43"/>
    </row>
    <row r="1368" spans="1:12" x14ac:dyDescent="0.2">
      <c r="F1368" s="42"/>
      <c r="G1368" s="42"/>
      <c r="H1368" s="42"/>
      <c r="I1368" s="42"/>
      <c r="J1368" s="42"/>
      <c r="K1368" s="42"/>
      <c r="L1368" s="42"/>
    </row>
    <row r="1369" spans="1:12" x14ac:dyDescent="0.2">
      <c r="F1369" s="42"/>
      <c r="G1369" s="43"/>
      <c r="H1369" s="43"/>
      <c r="I1369" s="42"/>
      <c r="J1369" s="43"/>
      <c r="K1369" s="43"/>
      <c r="L1369" s="42"/>
    </row>
    <row r="1370" spans="1:12" x14ac:dyDescent="0.2">
      <c r="F1370" s="42"/>
      <c r="G1370" s="42"/>
      <c r="H1370" s="42"/>
      <c r="I1370" s="42"/>
      <c r="J1370" s="42"/>
      <c r="K1370" s="42"/>
      <c r="L1370" s="42"/>
    </row>
    <row r="1371" spans="1:12" x14ac:dyDescent="0.2">
      <c r="F1371" s="42"/>
      <c r="G1371" s="42"/>
      <c r="H1371" s="42"/>
      <c r="I1371" s="42"/>
      <c r="J1371" s="42"/>
      <c r="K1371" s="42"/>
      <c r="L1371" s="42"/>
    </row>
    <row r="1372" spans="1:12" x14ac:dyDescent="0.2">
      <c r="F1372" s="42"/>
      <c r="G1372" s="42"/>
      <c r="H1372" s="42"/>
      <c r="I1372" s="42"/>
      <c r="J1372" s="42"/>
      <c r="K1372" s="42"/>
      <c r="L1372" s="42"/>
    </row>
    <row r="1373" spans="1:12" x14ac:dyDescent="0.2">
      <c r="F1373" s="42"/>
      <c r="G1373" s="42"/>
      <c r="H1373" s="42"/>
      <c r="I1373" s="42"/>
      <c r="J1373" s="42"/>
      <c r="K1373" s="42"/>
      <c r="L1373" s="42"/>
    </row>
    <row r="1374" spans="1:12" x14ac:dyDescent="0.2">
      <c r="F1374" s="42"/>
      <c r="G1374" s="42"/>
      <c r="H1374" s="42"/>
      <c r="I1374" s="42"/>
      <c r="J1374" s="42"/>
      <c r="K1374" s="42"/>
      <c r="L1374" s="42"/>
    </row>
    <row r="1375" spans="1:12" x14ac:dyDescent="0.2">
      <c r="F1375" s="42"/>
      <c r="G1375" s="42"/>
      <c r="H1375" s="42"/>
      <c r="I1375" s="42"/>
      <c r="J1375" s="42"/>
      <c r="K1375" s="42"/>
      <c r="L1375" s="42"/>
    </row>
    <row r="1376" spans="1:12" x14ac:dyDescent="0.2">
      <c r="F1376" s="42"/>
      <c r="G1376" s="42"/>
      <c r="H1376" s="42"/>
      <c r="I1376" s="42"/>
      <c r="J1376" s="42"/>
      <c r="K1376" s="42"/>
      <c r="L1376" s="42"/>
    </row>
    <row r="1377" spans="1:14" x14ac:dyDescent="0.2">
      <c r="F1377" s="42"/>
      <c r="G1377" s="42"/>
      <c r="H1377" s="42"/>
      <c r="I1377" s="42"/>
      <c r="J1377" s="42"/>
      <c r="K1377" s="42"/>
      <c r="L1377" s="42"/>
    </row>
    <row r="1378" spans="1:14" x14ac:dyDescent="0.2">
      <c r="F1378" s="42"/>
      <c r="G1378" s="42"/>
      <c r="H1378" s="42"/>
      <c r="I1378" s="42"/>
      <c r="J1378" s="42"/>
      <c r="K1378" s="42"/>
      <c r="L1378" s="42"/>
    </row>
    <row r="1379" spans="1:14" x14ac:dyDescent="0.2">
      <c r="F1379" s="42"/>
      <c r="G1379" s="42"/>
      <c r="H1379" s="42"/>
      <c r="I1379" s="42"/>
      <c r="J1379" s="42"/>
      <c r="K1379" s="42"/>
      <c r="L1379" s="42"/>
    </row>
    <row r="1380" spans="1:14" x14ac:dyDescent="0.2">
      <c r="F1380" s="42"/>
      <c r="G1380" s="42"/>
      <c r="H1380" s="42"/>
      <c r="I1380" s="42"/>
      <c r="J1380" s="42"/>
      <c r="K1380" s="42"/>
      <c r="L1380" s="42"/>
    </row>
    <row r="1381" spans="1:14" x14ac:dyDescent="0.2">
      <c r="F1381" s="42"/>
      <c r="G1381" s="42"/>
      <c r="H1381" s="42"/>
      <c r="I1381" s="42"/>
      <c r="J1381" s="42"/>
      <c r="K1381" s="42"/>
      <c r="L1381" s="42"/>
    </row>
    <row r="1382" spans="1:14" x14ac:dyDescent="0.2">
      <c r="F1382" s="42"/>
      <c r="G1382" s="42"/>
      <c r="H1382" s="42"/>
      <c r="I1382" s="42"/>
      <c r="J1382" s="42"/>
      <c r="K1382" s="42"/>
      <c r="L1382" s="42"/>
    </row>
    <row r="1383" spans="1:14" s="19" customFormat="1" x14ac:dyDescent="0.2">
      <c r="A1383" s="15"/>
      <c r="B1383" s="27"/>
      <c r="C1383" s="27"/>
      <c r="D1383" s="27"/>
      <c r="E1383" s="27"/>
      <c r="F1383" s="42"/>
      <c r="G1383" s="42"/>
      <c r="H1383" s="42"/>
      <c r="I1383" s="42"/>
      <c r="J1383" s="42"/>
      <c r="K1383" s="42"/>
      <c r="L1383" s="42"/>
      <c r="M1383" s="9"/>
      <c r="N1383" s="18"/>
    </row>
    <row r="1384" spans="1:14" x14ac:dyDescent="0.2">
      <c r="F1384" s="42"/>
      <c r="G1384" s="42"/>
      <c r="H1384" s="42"/>
      <c r="I1384" s="42"/>
      <c r="J1384" s="42"/>
      <c r="K1384" s="42"/>
      <c r="L1384" s="42"/>
    </row>
    <row r="1385" spans="1:14" x14ac:dyDescent="0.2">
      <c r="F1385" s="42"/>
      <c r="G1385" s="42"/>
      <c r="H1385" s="42"/>
      <c r="I1385" s="42"/>
      <c r="J1385" s="42"/>
      <c r="K1385" s="42"/>
      <c r="L1385" s="42"/>
      <c r="M1385" s="19"/>
    </row>
    <row r="1386" spans="1:14" x14ac:dyDescent="0.2">
      <c r="F1386" s="42"/>
      <c r="G1386" s="42"/>
      <c r="H1386" s="42"/>
      <c r="I1386" s="42"/>
      <c r="J1386" s="42"/>
      <c r="K1386" s="42"/>
      <c r="L1386" s="42"/>
    </row>
    <row r="1387" spans="1:14" x14ac:dyDescent="0.2">
      <c r="F1387" s="42"/>
      <c r="G1387" s="42"/>
      <c r="H1387" s="42"/>
      <c r="I1387" s="42"/>
      <c r="J1387" s="42"/>
      <c r="K1387" s="42"/>
      <c r="L1387" s="42"/>
    </row>
    <row r="1388" spans="1:14" x14ac:dyDescent="0.2">
      <c r="F1388" s="42"/>
      <c r="G1388" s="42"/>
      <c r="H1388" s="42"/>
      <c r="I1388" s="42"/>
      <c r="J1388" s="42"/>
      <c r="K1388" s="42"/>
      <c r="L1388" s="42"/>
    </row>
    <row r="1389" spans="1:14" x14ac:dyDescent="0.2">
      <c r="F1389" s="42"/>
      <c r="G1389" s="42"/>
      <c r="H1389" s="42"/>
      <c r="I1389" s="42"/>
      <c r="J1389" s="42"/>
      <c r="K1389" s="42"/>
      <c r="L1389" s="42"/>
    </row>
    <row r="1390" spans="1:14" x14ac:dyDescent="0.2">
      <c r="F1390" s="42"/>
      <c r="G1390" s="42"/>
      <c r="H1390" s="42"/>
      <c r="I1390" s="42"/>
      <c r="J1390" s="42"/>
      <c r="K1390" s="42"/>
      <c r="L1390" s="42"/>
    </row>
    <row r="1391" spans="1:14" x14ac:dyDescent="0.2">
      <c r="F1391" s="42"/>
      <c r="G1391" s="42"/>
      <c r="H1391" s="42"/>
      <c r="I1391" s="42"/>
      <c r="J1391" s="42"/>
      <c r="K1391" s="42"/>
      <c r="L1391" s="42"/>
    </row>
    <row r="1392" spans="1:14" x14ac:dyDescent="0.2">
      <c r="F1392" s="42"/>
      <c r="G1392" s="42"/>
      <c r="H1392" s="42"/>
      <c r="I1392" s="42"/>
      <c r="J1392" s="42"/>
      <c r="K1392" s="42"/>
      <c r="L1392" s="42"/>
    </row>
    <row r="1393" spans="1:12" x14ac:dyDescent="0.2">
      <c r="F1393" s="42"/>
      <c r="G1393" s="42"/>
      <c r="H1393" s="42"/>
      <c r="I1393" s="42"/>
      <c r="J1393" s="42"/>
      <c r="K1393" s="42"/>
      <c r="L1393" s="42"/>
    </row>
    <row r="1394" spans="1:12" x14ac:dyDescent="0.2">
      <c r="F1394" s="42"/>
      <c r="G1394" s="42"/>
      <c r="H1394" s="42"/>
      <c r="I1394" s="42"/>
      <c r="J1394" s="42"/>
      <c r="K1394" s="42"/>
      <c r="L1394" s="42"/>
    </row>
    <row r="1395" spans="1:12" x14ac:dyDescent="0.2">
      <c r="F1395" s="42"/>
      <c r="G1395" s="42"/>
      <c r="H1395" s="42"/>
      <c r="I1395" s="42"/>
      <c r="J1395" s="42"/>
      <c r="K1395" s="42"/>
      <c r="L1395" s="42"/>
    </row>
    <row r="1396" spans="1:12" x14ac:dyDescent="0.2">
      <c r="F1396" s="42"/>
      <c r="G1396" s="42"/>
      <c r="H1396" s="42"/>
      <c r="I1396" s="42"/>
      <c r="J1396" s="42"/>
      <c r="K1396" s="42"/>
      <c r="L1396" s="42"/>
    </row>
    <row r="1397" spans="1:12" x14ac:dyDescent="0.2">
      <c r="F1397" s="42"/>
      <c r="G1397" s="42"/>
      <c r="H1397" s="42"/>
      <c r="I1397" s="42"/>
      <c r="J1397" s="42"/>
      <c r="K1397" s="42"/>
      <c r="L1397" s="42"/>
    </row>
    <row r="1398" spans="1:12" x14ac:dyDescent="0.2">
      <c r="F1398" s="42"/>
      <c r="G1398" s="42"/>
      <c r="H1398" s="42"/>
      <c r="I1398" s="42"/>
      <c r="J1398" s="42"/>
      <c r="K1398" s="42"/>
      <c r="L1398" s="42"/>
    </row>
    <row r="1399" spans="1:12" x14ac:dyDescent="0.2">
      <c r="A1399" s="20"/>
      <c r="B1399" s="41"/>
      <c r="C1399" s="41"/>
      <c r="D1399" s="41"/>
      <c r="E1399" s="41"/>
      <c r="F1399" s="43"/>
      <c r="G1399" s="42"/>
      <c r="H1399" s="42"/>
      <c r="I1399" s="43"/>
      <c r="J1399" s="42"/>
      <c r="K1399" s="42"/>
      <c r="L1399" s="43"/>
    </row>
    <row r="1400" spans="1:12" x14ac:dyDescent="0.2">
      <c r="F1400" s="42"/>
      <c r="G1400" s="42"/>
      <c r="H1400" s="42"/>
      <c r="I1400" s="42"/>
      <c r="J1400" s="42"/>
      <c r="K1400" s="42"/>
      <c r="L1400" s="42"/>
    </row>
    <row r="1401" spans="1:12" x14ac:dyDescent="0.2">
      <c r="F1401" s="42"/>
      <c r="G1401" s="43"/>
      <c r="H1401" s="43"/>
      <c r="I1401" s="42"/>
      <c r="J1401" s="43"/>
      <c r="K1401" s="43"/>
      <c r="L1401" s="42"/>
    </row>
    <row r="1402" spans="1:12" x14ac:dyDescent="0.2">
      <c r="F1402" s="42"/>
      <c r="G1402" s="42"/>
      <c r="H1402" s="42"/>
      <c r="I1402" s="42"/>
      <c r="J1402" s="42"/>
      <c r="K1402" s="42"/>
      <c r="L1402" s="42"/>
    </row>
    <row r="1403" spans="1:12" x14ac:dyDescent="0.2">
      <c r="F1403" s="42"/>
      <c r="G1403" s="42"/>
      <c r="H1403" s="42"/>
      <c r="I1403" s="42"/>
      <c r="J1403" s="42"/>
      <c r="K1403" s="42"/>
      <c r="L1403" s="42"/>
    </row>
    <row r="1404" spans="1:12" x14ac:dyDescent="0.2">
      <c r="F1404" s="42"/>
      <c r="G1404" s="42"/>
      <c r="H1404" s="42"/>
      <c r="I1404" s="42"/>
      <c r="J1404" s="42"/>
      <c r="K1404" s="42"/>
      <c r="L1404" s="42"/>
    </row>
    <row r="1405" spans="1:12" x14ac:dyDescent="0.2">
      <c r="F1405" s="42"/>
      <c r="G1405" s="42"/>
      <c r="H1405" s="42"/>
      <c r="I1405" s="42"/>
      <c r="J1405" s="42"/>
      <c r="K1405" s="42"/>
      <c r="L1405" s="42"/>
    </row>
    <row r="1406" spans="1:12" x14ac:dyDescent="0.2">
      <c r="F1406" s="42"/>
      <c r="G1406" s="42"/>
      <c r="H1406" s="42"/>
      <c r="I1406" s="42"/>
      <c r="J1406" s="42"/>
      <c r="K1406" s="42"/>
      <c r="L1406" s="42"/>
    </row>
    <row r="1407" spans="1:12" x14ac:dyDescent="0.2">
      <c r="F1407" s="42"/>
      <c r="G1407" s="42"/>
      <c r="H1407" s="42"/>
      <c r="I1407" s="42"/>
      <c r="J1407" s="42"/>
      <c r="K1407" s="42"/>
      <c r="L1407" s="42"/>
    </row>
    <row r="1408" spans="1:12" x14ac:dyDescent="0.2">
      <c r="F1408" s="42"/>
      <c r="G1408" s="42"/>
      <c r="H1408" s="42"/>
      <c r="I1408" s="42"/>
      <c r="J1408" s="42"/>
      <c r="K1408" s="42"/>
      <c r="L1408" s="42"/>
    </row>
    <row r="1409" spans="1:14" x14ac:dyDescent="0.2">
      <c r="F1409" s="42"/>
      <c r="G1409" s="42"/>
      <c r="H1409" s="42"/>
      <c r="I1409" s="42"/>
      <c r="J1409" s="42"/>
      <c r="K1409" s="42"/>
      <c r="L1409" s="42"/>
    </row>
    <row r="1410" spans="1:14" x14ac:dyDescent="0.2">
      <c r="F1410" s="42"/>
      <c r="G1410" s="42"/>
      <c r="H1410" s="42"/>
      <c r="I1410" s="42"/>
      <c r="J1410" s="42"/>
      <c r="K1410" s="42"/>
      <c r="L1410" s="42"/>
    </row>
    <row r="1411" spans="1:14" x14ac:dyDescent="0.2">
      <c r="F1411" s="42"/>
      <c r="G1411" s="42"/>
      <c r="H1411" s="42"/>
      <c r="I1411" s="42"/>
      <c r="J1411" s="42"/>
      <c r="K1411" s="42"/>
      <c r="L1411" s="42"/>
    </row>
    <row r="1412" spans="1:14" x14ac:dyDescent="0.2">
      <c r="F1412" s="42"/>
      <c r="G1412" s="42"/>
      <c r="H1412" s="42"/>
      <c r="I1412" s="42"/>
      <c r="J1412" s="42"/>
      <c r="K1412" s="42"/>
      <c r="L1412" s="42"/>
    </row>
    <row r="1413" spans="1:14" x14ac:dyDescent="0.2">
      <c r="F1413" s="42"/>
      <c r="G1413" s="42"/>
      <c r="H1413" s="42"/>
      <c r="I1413" s="42"/>
      <c r="J1413" s="42"/>
      <c r="K1413" s="42"/>
      <c r="L1413" s="42"/>
    </row>
    <row r="1414" spans="1:14" x14ac:dyDescent="0.2">
      <c r="F1414" s="42"/>
      <c r="G1414" s="42"/>
      <c r="H1414" s="42"/>
      <c r="I1414" s="42"/>
      <c r="J1414" s="42"/>
      <c r="K1414" s="42"/>
      <c r="L1414" s="42"/>
    </row>
    <row r="1415" spans="1:14" x14ac:dyDescent="0.2">
      <c r="F1415" s="42"/>
      <c r="G1415" s="42"/>
      <c r="H1415" s="42"/>
      <c r="I1415" s="42"/>
      <c r="J1415" s="42"/>
      <c r="K1415" s="42"/>
      <c r="L1415" s="42"/>
    </row>
    <row r="1416" spans="1:14" x14ac:dyDescent="0.2">
      <c r="F1416" s="42"/>
      <c r="G1416" s="42"/>
      <c r="H1416" s="42"/>
      <c r="I1416" s="42"/>
      <c r="J1416" s="42"/>
      <c r="K1416" s="42"/>
      <c r="L1416" s="42"/>
    </row>
    <row r="1417" spans="1:14" x14ac:dyDescent="0.2">
      <c r="F1417" s="42"/>
      <c r="G1417" s="42"/>
      <c r="H1417" s="42"/>
      <c r="I1417" s="42"/>
      <c r="J1417" s="42"/>
      <c r="K1417" s="42"/>
      <c r="L1417" s="42"/>
    </row>
    <row r="1418" spans="1:14" x14ac:dyDescent="0.2">
      <c r="F1418" s="42"/>
      <c r="G1418" s="42"/>
      <c r="H1418" s="42"/>
      <c r="I1418" s="42"/>
      <c r="J1418" s="42"/>
      <c r="K1418" s="42"/>
      <c r="L1418" s="42"/>
    </row>
    <row r="1419" spans="1:14" x14ac:dyDescent="0.2">
      <c r="F1419" s="42"/>
      <c r="G1419" s="42"/>
      <c r="H1419" s="42"/>
      <c r="I1419" s="42"/>
      <c r="J1419" s="42"/>
      <c r="K1419" s="42"/>
      <c r="L1419" s="42"/>
    </row>
    <row r="1420" spans="1:14" x14ac:dyDescent="0.2">
      <c r="F1420" s="42"/>
      <c r="G1420" s="42"/>
      <c r="H1420" s="42"/>
      <c r="I1420" s="42"/>
      <c r="J1420" s="42"/>
      <c r="K1420" s="42"/>
      <c r="L1420" s="42"/>
    </row>
    <row r="1421" spans="1:14" x14ac:dyDescent="0.2">
      <c r="F1421" s="42"/>
      <c r="G1421" s="42"/>
      <c r="H1421" s="42"/>
      <c r="I1421" s="42"/>
      <c r="J1421" s="42"/>
      <c r="K1421" s="42"/>
      <c r="L1421" s="42"/>
    </row>
    <row r="1422" spans="1:14" x14ac:dyDescent="0.2">
      <c r="F1422" s="42"/>
      <c r="G1422" s="42"/>
      <c r="H1422" s="42"/>
      <c r="I1422" s="42"/>
      <c r="J1422" s="42"/>
      <c r="K1422" s="42"/>
      <c r="L1422" s="42"/>
    </row>
    <row r="1423" spans="1:14" x14ac:dyDescent="0.2">
      <c r="F1423" s="42"/>
      <c r="G1423" s="42"/>
      <c r="H1423" s="42"/>
      <c r="I1423" s="42"/>
      <c r="J1423" s="42"/>
      <c r="K1423" s="42"/>
      <c r="L1423" s="42"/>
    </row>
    <row r="1424" spans="1:14" s="19" customFormat="1" x14ac:dyDescent="0.2">
      <c r="A1424" s="15"/>
      <c r="B1424" s="27"/>
      <c r="C1424" s="27"/>
      <c r="D1424" s="27"/>
      <c r="E1424" s="27"/>
      <c r="F1424" s="42"/>
      <c r="G1424" s="42"/>
      <c r="H1424" s="42"/>
      <c r="I1424" s="42"/>
      <c r="J1424" s="42"/>
      <c r="K1424" s="42"/>
      <c r="L1424" s="42"/>
      <c r="M1424" s="9"/>
      <c r="N1424" s="18"/>
    </row>
    <row r="1425" spans="1:14" s="17" customFormat="1" x14ac:dyDescent="0.2">
      <c r="A1425" s="15"/>
      <c r="B1425" s="27"/>
      <c r="C1425" s="27"/>
      <c r="D1425" s="27"/>
      <c r="E1425" s="27"/>
      <c r="F1425" s="42"/>
      <c r="G1425" s="42"/>
      <c r="H1425" s="42"/>
      <c r="I1425" s="42"/>
      <c r="J1425" s="42"/>
      <c r="K1425" s="42"/>
      <c r="L1425" s="42"/>
      <c r="M1425" s="9"/>
      <c r="N1425" s="16"/>
    </row>
    <row r="1426" spans="1:14" x14ac:dyDescent="0.2">
      <c r="F1426" s="42"/>
      <c r="G1426" s="42"/>
      <c r="H1426" s="42"/>
      <c r="I1426" s="42"/>
      <c r="J1426" s="42"/>
      <c r="K1426" s="42"/>
      <c r="L1426" s="42"/>
      <c r="M1426" s="19"/>
    </row>
    <row r="1427" spans="1:14" x14ac:dyDescent="0.2">
      <c r="F1427" s="42"/>
      <c r="G1427" s="42"/>
      <c r="H1427" s="42"/>
      <c r="I1427" s="42"/>
      <c r="J1427" s="42"/>
      <c r="K1427" s="42"/>
      <c r="L1427" s="42"/>
      <c r="M1427" s="17"/>
    </row>
    <row r="1428" spans="1:14" x14ac:dyDescent="0.2">
      <c r="F1428" s="42"/>
      <c r="G1428" s="42"/>
      <c r="H1428" s="42"/>
      <c r="I1428" s="42"/>
      <c r="J1428" s="42"/>
      <c r="K1428" s="42"/>
      <c r="L1428" s="42"/>
    </row>
    <row r="1429" spans="1:14" x14ac:dyDescent="0.2">
      <c r="F1429" s="42"/>
      <c r="G1429" s="42"/>
      <c r="H1429" s="42"/>
      <c r="I1429" s="42"/>
      <c r="J1429" s="42"/>
      <c r="K1429" s="42"/>
      <c r="L1429" s="42"/>
    </row>
    <row r="1430" spans="1:14" x14ac:dyDescent="0.2">
      <c r="F1430" s="42"/>
      <c r="G1430" s="42"/>
      <c r="H1430" s="42"/>
      <c r="I1430" s="42"/>
      <c r="J1430" s="42"/>
      <c r="K1430" s="42"/>
      <c r="L1430" s="42"/>
    </row>
    <row r="1431" spans="1:14" x14ac:dyDescent="0.2">
      <c r="F1431" s="42"/>
      <c r="G1431" s="42"/>
      <c r="H1431" s="42"/>
      <c r="I1431" s="42"/>
      <c r="J1431" s="42"/>
      <c r="K1431" s="42"/>
      <c r="L1431" s="42"/>
    </row>
    <row r="1432" spans="1:14" x14ac:dyDescent="0.2">
      <c r="F1432" s="42"/>
      <c r="G1432" s="42"/>
      <c r="H1432" s="42"/>
      <c r="I1432" s="42"/>
      <c r="J1432" s="42"/>
      <c r="K1432" s="42"/>
      <c r="L1432" s="42"/>
    </row>
    <row r="1433" spans="1:14" x14ac:dyDescent="0.2">
      <c r="F1433" s="42"/>
      <c r="G1433" s="42"/>
      <c r="H1433" s="42"/>
      <c r="I1433" s="42"/>
      <c r="J1433" s="42"/>
      <c r="K1433" s="42"/>
      <c r="L1433" s="42"/>
    </row>
    <row r="1434" spans="1:14" s="19" customFormat="1" x14ac:dyDescent="0.2">
      <c r="A1434" s="15"/>
      <c r="B1434" s="27"/>
      <c r="C1434" s="27"/>
      <c r="D1434" s="27"/>
      <c r="E1434" s="27"/>
      <c r="F1434" s="42"/>
      <c r="G1434" s="42"/>
      <c r="H1434" s="42"/>
      <c r="I1434" s="42"/>
      <c r="J1434" s="42"/>
      <c r="K1434" s="42"/>
      <c r="L1434" s="42"/>
      <c r="M1434" s="9"/>
      <c r="N1434" s="18"/>
    </row>
    <row r="1435" spans="1:14" s="17" customFormat="1" x14ac:dyDescent="0.2">
      <c r="A1435" s="15"/>
      <c r="B1435" s="27"/>
      <c r="C1435" s="27"/>
      <c r="D1435" s="27"/>
      <c r="E1435" s="27"/>
      <c r="F1435" s="42"/>
      <c r="G1435" s="42"/>
      <c r="H1435" s="42"/>
      <c r="I1435" s="42"/>
      <c r="J1435" s="42"/>
      <c r="K1435" s="42"/>
      <c r="L1435" s="42"/>
      <c r="M1435" s="9"/>
      <c r="N1435" s="16"/>
    </row>
    <row r="1436" spans="1:14" x14ac:dyDescent="0.2">
      <c r="F1436" s="42"/>
      <c r="G1436" s="42"/>
      <c r="H1436" s="42"/>
      <c r="I1436" s="42"/>
      <c r="J1436" s="42"/>
      <c r="K1436" s="42"/>
      <c r="L1436" s="42"/>
      <c r="M1436" s="19"/>
    </row>
    <row r="1437" spans="1:14" x14ac:dyDescent="0.2">
      <c r="F1437" s="42"/>
      <c r="G1437" s="42"/>
      <c r="H1437" s="42"/>
      <c r="I1437" s="42"/>
      <c r="J1437" s="42"/>
      <c r="K1437" s="42"/>
      <c r="L1437" s="42"/>
      <c r="M1437" s="17"/>
    </row>
    <row r="1438" spans="1:14" x14ac:dyDescent="0.2">
      <c r="F1438" s="42"/>
      <c r="G1438" s="42"/>
      <c r="H1438" s="42"/>
      <c r="I1438" s="42"/>
      <c r="J1438" s="42"/>
      <c r="K1438" s="42"/>
      <c r="L1438" s="42"/>
    </row>
    <row r="1439" spans="1:14" x14ac:dyDescent="0.2">
      <c r="F1439" s="42"/>
      <c r="G1439" s="42"/>
      <c r="H1439" s="42"/>
      <c r="I1439" s="42"/>
      <c r="J1439" s="42"/>
      <c r="K1439" s="42"/>
      <c r="L1439" s="42"/>
    </row>
    <row r="1440" spans="1:14" x14ac:dyDescent="0.2">
      <c r="A1440" s="20"/>
      <c r="B1440" s="41"/>
      <c r="C1440" s="41"/>
      <c r="D1440" s="41"/>
      <c r="E1440" s="41"/>
      <c r="F1440" s="43"/>
      <c r="G1440" s="42"/>
      <c r="H1440" s="42"/>
      <c r="I1440" s="43"/>
      <c r="J1440" s="42"/>
      <c r="K1440" s="42"/>
      <c r="L1440" s="43"/>
    </row>
    <row r="1441" spans="1:14" x14ac:dyDescent="0.2">
      <c r="F1441" s="42"/>
      <c r="G1441" s="42"/>
      <c r="H1441" s="42"/>
      <c r="I1441" s="42"/>
      <c r="J1441" s="42"/>
      <c r="K1441" s="42"/>
      <c r="L1441" s="42"/>
    </row>
    <row r="1442" spans="1:14" x14ac:dyDescent="0.2">
      <c r="F1442" s="42"/>
      <c r="G1442" s="43"/>
      <c r="H1442" s="43"/>
      <c r="I1442" s="42"/>
      <c r="J1442" s="43"/>
      <c r="K1442" s="43"/>
      <c r="L1442" s="42"/>
    </row>
    <row r="1443" spans="1:14" x14ac:dyDescent="0.2">
      <c r="F1443" s="42"/>
      <c r="G1443" s="42"/>
      <c r="H1443" s="42"/>
      <c r="I1443" s="42"/>
      <c r="J1443" s="42"/>
      <c r="K1443" s="42"/>
      <c r="L1443" s="42"/>
    </row>
    <row r="1444" spans="1:14" x14ac:dyDescent="0.2">
      <c r="F1444" s="42"/>
      <c r="G1444" s="42"/>
      <c r="H1444" s="42"/>
      <c r="I1444" s="42"/>
      <c r="J1444" s="42"/>
      <c r="K1444" s="42"/>
      <c r="L1444" s="42"/>
    </row>
    <row r="1445" spans="1:14" x14ac:dyDescent="0.2">
      <c r="F1445" s="42"/>
      <c r="G1445" s="42"/>
      <c r="H1445" s="42"/>
      <c r="I1445" s="42"/>
      <c r="J1445" s="42"/>
      <c r="K1445" s="42"/>
      <c r="L1445" s="42"/>
    </row>
    <row r="1446" spans="1:14" x14ac:dyDescent="0.2">
      <c r="F1446" s="42"/>
      <c r="G1446" s="42"/>
      <c r="H1446" s="42"/>
      <c r="I1446" s="42"/>
      <c r="J1446" s="42"/>
      <c r="K1446" s="42"/>
      <c r="L1446" s="42"/>
    </row>
    <row r="1447" spans="1:14" x14ac:dyDescent="0.2">
      <c r="F1447" s="42"/>
      <c r="G1447" s="42"/>
      <c r="H1447" s="42"/>
      <c r="I1447" s="42"/>
      <c r="J1447" s="42"/>
      <c r="K1447" s="42"/>
      <c r="L1447" s="42"/>
    </row>
    <row r="1448" spans="1:14" x14ac:dyDescent="0.2">
      <c r="F1448" s="42"/>
      <c r="G1448" s="42"/>
      <c r="H1448" s="42"/>
      <c r="I1448" s="42"/>
      <c r="J1448" s="42"/>
      <c r="K1448" s="42"/>
      <c r="L1448" s="42"/>
    </row>
    <row r="1449" spans="1:14" s="19" customFormat="1" x14ac:dyDescent="0.2">
      <c r="A1449" s="15"/>
      <c r="B1449" s="27"/>
      <c r="C1449" s="27"/>
      <c r="D1449" s="27"/>
      <c r="E1449" s="27"/>
      <c r="F1449" s="42"/>
      <c r="G1449" s="42"/>
      <c r="H1449" s="42"/>
      <c r="I1449" s="42"/>
      <c r="J1449" s="42"/>
      <c r="K1449" s="42"/>
      <c r="L1449" s="42"/>
      <c r="M1449" s="9"/>
      <c r="N1449" s="18"/>
    </row>
    <row r="1450" spans="1:14" x14ac:dyDescent="0.2">
      <c r="A1450" s="20"/>
      <c r="B1450" s="41"/>
      <c r="C1450" s="41"/>
      <c r="D1450" s="41"/>
      <c r="E1450" s="41"/>
      <c r="F1450" s="43"/>
      <c r="G1450" s="42"/>
      <c r="H1450" s="42"/>
      <c r="I1450" s="43"/>
      <c r="J1450" s="42"/>
      <c r="K1450" s="42"/>
      <c r="L1450" s="43"/>
    </row>
    <row r="1451" spans="1:14" x14ac:dyDescent="0.2">
      <c r="F1451" s="42"/>
      <c r="G1451" s="42"/>
      <c r="H1451" s="42"/>
      <c r="I1451" s="42"/>
      <c r="J1451" s="42"/>
      <c r="K1451" s="42"/>
      <c r="L1451" s="42"/>
      <c r="M1451" s="19"/>
    </row>
    <row r="1452" spans="1:14" x14ac:dyDescent="0.2">
      <c r="F1452" s="42"/>
      <c r="G1452" s="43"/>
      <c r="H1452" s="43"/>
      <c r="I1452" s="42"/>
      <c r="J1452" s="43"/>
      <c r="K1452" s="43"/>
      <c r="L1452" s="42"/>
    </row>
    <row r="1453" spans="1:14" x14ac:dyDescent="0.2">
      <c r="F1453" s="42"/>
      <c r="G1453" s="42"/>
      <c r="H1453" s="42"/>
      <c r="I1453" s="42"/>
      <c r="J1453" s="42"/>
      <c r="K1453" s="42"/>
      <c r="L1453" s="42"/>
    </row>
    <row r="1454" spans="1:14" x14ac:dyDescent="0.2">
      <c r="F1454" s="42"/>
      <c r="G1454" s="42"/>
      <c r="H1454" s="42"/>
      <c r="I1454" s="42"/>
      <c r="J1454" s="42"/>
      <c r="K1454" s="42"/>
      <c r="L1454" s="42"/>
    </row>
    <row r="1455" spans="1:14" x14ac:dyDescent="0.2">
      <c r="F1455" s="42"/>
      <c r="G1455" s="42"/>
      <c r="H1455" s="42"/>
      <c r="I1455" s="42"/>
      <c r="J1455" s="42"/>
      <c r="K1455" s="42"/>
      <c r="L1455" s="42"/>
    </row>
    <row r="1456" spans="1:14" x14ac:dyDescent="0.2">
      <c r="F1456" s="42"/>
      <c r="G1456" s="42"/>
      <c r="H1456" s="42"/>
      <c r="I1456" s="42"/>
      <c r="J1456" s="42"/>
      <c r="K1456" s="42"/>
      <c r="L1456" s="42"/>
    </row>
    <row r="1457" spans="1:12" x14ac:dyDescent="0.2">
      <c r="F1457" s="42"/>
      <c r="G1457" s="42"/>
      <c r="H1457" s="42"/>
      <c r="I1457" s="42"/>
      <c r="J1457" s="42"/>
      <c r="K1457" s="42"/>
      <c r="L1457" s="42"/>
    </row>
    <row r="1458" spans="1:12" x14ac:dyDescent="0.2">
      <c r="F1458" s="42"/>
      <c r="G1458" s="42"/>
      <c r="H1458" s="42"/>
      <c r="I1458" s="42"/>
      <c r="J1458" s="42"/>
      <c r="K1458" s="42"/>
      <c r="L1458" s="42"/>
    </row>
    <row r="1459" spans="1:12" x14ac:dyDescent="0.2">
      <c r="F1459" s="42"/>
      <c r="G1459" s="42"/>
      <c r="H1459" s="42"/>
      <c r="I1459" s="42"/>
      <c r="J1459" s="42"/>
      <c r="K1459" s="42"/>
      <c r="L1459" s="42"/>
    </row>
    <row r="1460" spans="1:12" x14ac:dyDescent="0.2">
      <c r="F1460" s="42"/>
      <c r="G1460" s="42"/>
      <c r="H1460" s="42"/>
      <c r="I1460" s="42"/>
      <c r="J1460" s="42"/>
      <c r="K1460" s="42"/>
      <c r="L1460" s="42"/>
    </row>
    <row r="1461" spans="1:12" x14ac:dyDescent="0.2">
      <c r="F1461" s="42"/>
      <c r="G1461" s="42"/>
      <c r="H1461" s="42"/>
      <c r="I1461" s="42"/>
      <c r="J1461" s="42"/>
      <c r="K1461" s="42"/>
      <c r="L1461" s="42"/>
    </row>
    <row r="1462" spans="1:12" x14ac:dyDescent="0.2">
      <c r="F1462" s="42"/>
      <c r="G1462" s="42"/>
      <c r="H1462" s="42"/>
      <c r="I1462" s="42"/>
      <c r="J1462" s="42"/>
      <c r="K1462" s="42"/>
      <c r="L1462" s="42"/>
    </row>
    <row r="1463" spans="1:12" x14ac:dyDescent="0.2">
      <c r="F1463" s="42"/>
      <c r="G1463" s="42"/>
      <c r="H1463" s="42"/>
      <c r="I1463" s="42"/>
      <c r="J1463" s="42"/>
      <c r="K1463" s="42"/>
      <c r="L1463" s="42"/>
    </row>
    <row r="1464" spans="1:12" x14ac:dyDescent="0.2">
      <c r="F1464" s="42"/>
      <c r="G1464" s="42"/>
      <c r="H1464" s="42"/>
      <c r="I1464" s="42"/>
      <c r="J1464" s="42"/>
      <c r="K1464" s="42"/>
      <c r="L1464" s="42"/>
    </row>
    <row r="1465" spans="1:12" x14ac:dyDescent="0.2">
      <c r="A1465" s="20"/>
      <c r="B1465" s="41"/>
      <c r="C1465" s="41"/>
      <c r="D1465" s="41"/>
      <c r="E1465" s="41"/>
      <c r="F1465" s="44"/>
      <c r="G1465" s="42"/>
      <c r="H1465" s="42"/>
      <c r="I1465" s="44"/>
      <c r="J1465" s="42"/>
      <c r="K1465" s="42"/>
      <c r="L1465" s="44"/>
    </row>
    <row r="1466" spans="1:12" x14ac:dyDescent="0.2">
      <c r="F1466" s="40"/>
      <c r="G1466" s="42"/>
      <c r="H1466" s="42"/>
      <c r="I1466" s="40"/>
      <c r="J1466" s="42"/>
      <c r="K1466" s="42"/>
      <c r="L1466" s="40"/>
    </row>
    <row r="1467" spans="1:12" x14ac:dyDescent="0.2">
      <c r="F1467" s="40"/>
      <c r="G1467" s="44"/>
      <c r="H1467" s="44"/>
      <c r="I1467" s="40"/>
      <c r="J1467" s="44"/>
      <c r="K1467" s="44"/>
      <c r="L1467" s="40"/>
    </row>
    <row r="1468" spans="1:12" x14ac:dyDescent="0.2">
      <c r="F1468" s="40"/>
      <c r="G1468" s="40"/>
      <c r="H1468" s="40"/>
      <c r="I1468" s="40"/>
      <c r="J1468" s="40"/>
      <c r="K1468" s="40"/>
      <c r="L1468" s="40"/>
    </row>
    <row r="1469" spans="1:12" x14ac:dyDescent="0.2">
      <c r="F1469" s="40"/>
      <c r="G1469" s="40"/>
      <c r="H1469" s="40"/>
      <c r="I1469" s="40"/>
      <c r="J1469" s="40"/>
      <c r="K1469" s="40"/>
      <c r="L1469" s="40"/>
    </row>
    <row r="1470" spans="1:12" x14ac:dyDescent="0.2">
      <c r="F1470" s="40"/>
      <c r="G1470" s="40"/>
      <c r="H1470" s="40"/>
      <c r="I1470" s="40"/>
      <c r="J1470" s="40"/>
      <c r="K1470" s="40"/>
      <c r="L1470" s="40"/>
    </row>
    <row r="1471" spans="1:12" x14ac:dyDescent="0.2">
      <c r="F1471" s="40"/>
      <c r="G1471" s="40"/>
      <c r="H1471" s="40"/>
      <c r="I1471" s="40"/>
      <c r="J1471" s="40"/>
      <c r="K1471" s="40"/>
      <c r="L1471" s="40"/>
    </row>
    <row r="1472" spans="1:12" x14ac:dyDescent="0.2">
      <c r="F1472" s="40"/>
      <c r="G1472" s="40"/>
      <c r="H1472" s="40"/>
      <c r="I1472" s="40"/>
      <c r="J1472" s="40"/>
      <c r="K1472" s="40"/>
      <c r="L1472" s="40"/>
    </row>
    <row r="1473" spans="6:12" x14ac:dyDescent="0.2">
      <c r="F1473" s="40"/>
      <c r="G1473" s="40"/>
      <c r="H1473" s="40"/>
      <c r="I1473" s="40"/>
      <c r="J1473" s="40"/>
      <c r="K1473" s="40"/>
      <c r="L1473" s="40"/>
    </row>
    <row r="1474" spans="6:12" x14ac:dyDescent="0.2">
      <c r="F1474" s="40"/>
      <c r="G1474" s="40"/>
      <c r="H1474" s="40"/>
      <c r="I1474" s="40"/>
      <c r="J1474" s="40"/>
      <c r="K1474" s="40"/>
      <c r="L1474" s="40"/>
    </row>
    <row r="1475" spans="6:12" x14ac:dyDescent="0.2">
      <c r="F1475" s="40"/>
      <c r="G1475" s="40"/>
      <c r="H1475" s="40"/>
      <c r="I1475" s="40"/>
      <c r="J1475" s="40"/>
      <c r="K1475" s="40"/>
      <c r="L1475" s="40"/>
    </row>
    <row r="1476" spans="6:12" x14ac:dyDescent="0.2">
      <c r="F1476" s="40"/>
      <c r="G1476" s="40"/>
      <c r="H1476" s="40"/>
      <c r="I1476" s="40"/>
      <c r="J1476" s="40"/>
      <c r="K1476" s="40"/>
      <c r="L1476" s="40"/>
    </row>
    <row r="1477" spans="6:12" x14ac:dyDescent="0.2">
      <c r="F1477" s="40"/>
      <c r="G1477" s="40"/>
      <c r="H1477" s="40"/>
      <c r="I1477" s="40"/>
      <c r="J1477" s="40"/>
      <c r="K1477" s="40"/>
      <c r="L1477" s="40"/>
    </row>
    <row r="1478" spans="6:12" x14ac:dyDescent="0.2">
      <c r="F1478" s="40"/>
      <c r="G1478" s="40"/>
      <c r="H1478" s="40"/>
      <c r="I1478" s="40"/>
      <c r="J1478" s="40"/>
      <c r="K1478" s="40"/>
      <c r="L1478" s="40"/>
    </row>
    <row r="1479" spans="6:12" x14ac:dyDescent="0.2">
      <c r="F1479" s="40"/>
      <c r="G1479" s="40"/>
      <c r="H1479" s="40"/>
      <c r="I1479" s="40"/>
      <c r="J1479" s="40"/>
      <c r="K1479" s="40"/>
      <c r="L1479" s="40"/>
    </row>
    <row r="1480" spans="6:12" x14ac:dyDescent="0.2">
      <c r="F1480" s="40"/>
      <c r="G1480" s="40"/>
      <c r="H1480" s="40"/>
      <c r="I1480" s="40"/>
      <c r="J1480" s="40"/>
      <c r="K1480" s="40"/>
      <c r="L1480" s="40"/>
    </row>
    <row r="1481" spans="6:12" x14ac:dyDescent="0.2">
      <c r="F1481" s="40"/>
      <c r="G1481" s="40"/>
      <c r="H1481" s="40"/>
      <c r="I1481" s="40"/>
      <c r="J1481" s="40"/>
      <c r="K1481" s="40"/>
      <c r="L1481" s="40"/>
    </row>
    <row r="1482" spans="6:12" x14ac:dyDescent="0.2">
      <c r="F1482" s="40"/>
      <c r="G1482" s="40"/>
      <c r="H1482" s="40"/>
      <c r="I1482" s="40"/>
      <c r="J1482" s="40"/>
      <c r="K1482" s="40"/>
      <c r="L1482" s="40"/>
    </row>
    <row r="1483" spans="6:12" x14ac:dyDescent="0.2">
      <c r="F1483" s="40"/>
      <c r="G1483" s="40"/>
      <c r="H1483" s="40"/>
      <c r="I1483" s="40"/>
      <c r="J1483" s="40"/>
      <c r="K1483" s="40"/>
      <c r="L1483" s="40"/>
    </row>
    <row r="1484" spans="6:12" x14ac:dyDescent="0.2">
      <c r="F1484" s="40"/>
      <c r="G1484" s="40"/>
      <c r="H1484" s="40"/>
      <c r="I1484" s="40"/>
      <c r="J1484" s="40"/>
      <c r="K1484" s="40"/>
      <c r="L1484" s="40"/>
    </row>
    <row r="1485" spans="6:12" x14ac:dyDescent="0.2">
      <c r="F1485" s="40"/>
      <c r="G1485" s="40"/>
      <c r="H1485" s="40"/>
      <c r="I1485" s="40"/>
      <c r="J1485" s="40"/>
      <c r="K1485" s="40"/>
      <c r="L1485" s="40"/>
    </row>
    <row r="1486" spans="6:12" x14ac:dyDescent="0.2">
      <c r="F1486" s="40"/>
      <c r="G1486" s="40"/>
      <c r="H1486" s="40"/>
      <c r="I1486" s="40"/>
      <c r="J1486" s="40"/>
      <c r="K1486" s="40"/>
      <c r="L1486" s="40"/>
    </row>
    <row r="1487" spans="6:12" x14ac:dyDescent="0.2">
      <c r="F1487" s="40"/>
      <c r="G1487" s="40"/>
      <c r="H1487" s="40"/>
      <c r="I1487" s="40"/>
      <c r="J1487" s="40"/>
      <c r="K1487" s="40"/>
      <c r="L1487" s="40"/>
    </row>
    <row r="1488" spans="6:12" x14ac:dyDescent="0.2">
      <c r="F1488" s="40"/>
      <c r="G1488" s="40"/>
      <c r="H1488" s="40"/>
      <c r="I1488" s="40"/>
      <c r="J1488" s="40"/>
      <c r="K1488" s="40"/>
      <c r="L1488" s="40"/>
    </row>
    <row r="1489" spans="6:12" x14ac:dyDescent="0.2">
      <c r="F1489" s="40"/>
      <c r="G1489" s="40"/>
      <c r="H1489" s="40"/>
      <c r="I1489" s="40"/>
      <c r="J1489" s="40"/>
      <c r="K1489" s="40"/>
      <c r="L1489" s="40"/>
    </row>
    <row r="1490" spans="6:12" x14ac:dyDescent="0.2">
      <c r="F1490" s="40"/>
      <c r="G1490" s="40"/>
      <c r="H1490" s="40"/>
      <c r="I1490" s="40"/>
      <c r="J1490" s="40"/>
      <c r="K1490" s="40"/>
      <c r="L1490" s="40"/>
    </row>
    <row r="1491" spans="6:12" x14ac:dyDescent="0.2">
      <c r="F1491" s="40"/>
      <c r="G1491" s="40"/>
      <c r="H1491" s="40"/>
      <c r="I1491" s="40"/>
      <c r="J1491" s="40"/>
      <c r="K1491" s="40"/>
      <c r="L1491" s="40"/>
    </row>
    <row r="1492" spans="6:12" x14ac:dyDescent="0.2">
      <c r="F1492" s="40"/>
      <c r="G1492" s="40"/>
      <c r="H1492" s="40"/>
      <c r="I1492" s="40"/>
      <c r="J1492" s="40"/>
      <c r="K1492" s="40"/>
      <c r="L1492" s="40"/>
    </row>
    <row r="1493" spans="6:12" x14ac:dyDescent="0.2">
      <c r="F1493" s="40"/>
      <c r="G1493" s="40"/>
      <c r="H1493" s="40"/>
      <c r="I1493" s="40"/>
      <c r="J1493" s="40"/>
      <c r="K1493" s="40"/>
      <c r="L1493" s="40"/>
    </row>
    <row r="1494" spans="6:12" x14ac:dyDescent="0.2">
      <c r="F1494" s="40"/>
      <c r="G1494" s="40"/>
      <c r="H1494" s="40"/>
      <c r="I1494" s="40"/>
      <c r="J1494" s="40"/>
      <c r="K1494" s="40"/>
      <c r="L1494" s="40"/>
    </row>
    <row r="1495" spans="6:12" x14ac:dyDescent="0.2">
      <c r="F1495" s="40"/>
      <c r="G1495" s="40"/>
      <c r="H1495" s="40"/>
      <c r="I1495" s="40"/>
      <c r="J1495" s="40"/>
      <c r="K1495" s="40"/>
      <c r="L1495" s="40"/>
    </row>
    <row r="1496" spans="6:12" x14ac:dyDescent="0.2">
      <c r="F1496" s="40"/>
      <c r="G1496" s="40"/>
      <c r="H1496" s="40"/>
      <c r="I1496" s="40"/>
      <c r="J1496" s="40"/>
      <c r="K1496" s="40"/>
      <c r="L1496" s="40"/>
    </row>
    <row r="1497" spans="6:12" x14ac:dyDescent="0.2">
      <c r="F1497" s="40"/>
      <c r="G1497" s="40"/>
      <c r="H1497" s="40"/>
      <c r="I1497" s="40"/>
      <c r="J1497" s="40"/>
      <c r="K1497" s="40"/>
      <c r="L1497" s="40"/>
    </row>
    <row r="1498" spans="6:12" x14ac:dyDescent="0.2">
      <c r="F1498" s="40"/>
      <c r="G1498" s="40"/>
      <c r="H1498" s="40"/>
      <c r="I1498" s="40"/>
      <c r="J1498" s="40"/>
      <c r="K1498" s="40"/>
      <c r="L1498" s="40"/>
    </row>
    <row r="1499" spans="6:12" x14ac:dyDescent="0.2">
      <c r="F1499" s="40"/>
      <c r="G1499" s="40"/>
      <c r="H1499" s="40"/>
      <c r="I1499" s="40"/>
      <c r="J1499" s="40"/>
      <c r="K1499" s="40"/>
      <c r="L1499" s="40"/>
    </row>
    <row r="1500" spans="6:12" x14ac:dyDescent="0.2">
      <c r="F1500" s="40"/>
      <c r="G1500" s="40"/>
      <c r="H1500" s="40"/>
      <c r="I1500" s="40"/>
      <c r="J1500" s="40"/>
      <c r="K1500" s="40"/>
      <c r="L1500" s="40"/>
    </row>
    <row r="1501" spans="6:12" x14ac:dyDescent="0.2">
      <c r="F1501" s="40"/>
      <c r="G1501" s="40"/>
      <c r="H1501" s="40"/>
      <c r="I1501" s="40"/>
      <c r="J1501" s="40"/>
      <c r="K1501" s="40"/>
      <c r="L1501" s="40"/>
    </row>
    <row r="1502" spans="6:12" x14ac:dyDescent="0.2">
      <c r="F1502" s="40"/>
      <c r="G1502" s="40"/>
      <c r="H1502" s="40"/>
      <c r="I1502" s="40"/>
      <c r="J1502" s="40"/>
      <c r="K1502" s="40"/>
      <c r="L1502" s="40"/>
    </row>
    <row r="1503" spans="6:12" x14ac:dyDescent="0.2">
      <c r="F1503" s="40"/>
      <c r="G1503" s="40"/>
      <c r="H1503" s="40"/>
      <c r="I1503" s="40"/>
      <c r="J1503" s="40"/>
      <c r="K1503" s="40"/>
      <c r="L1503" s="40"/>
    </row>
    <row r="1504" spans="6:12" x14ac:dyDescent="0.2">
      <c r="F1504" s="40"/>
      <c r="G1504" s="40"/>
      <c r="H1504" s="40"/>
      <c r="I1504" s="40"/>
      <c r="J1504" s="40"/>
      <c r="K1504" s="40"/>
      <c r="L1504" s="40"/>
    </row>
    <row r="1505" spans="6:12" x14ac:dyDescent="0.2">
      <c r="F1505" s="40"/>
      <c r="G1505" s="40"/>
      <c r="H1505" s="40"/>
      <c r="I1505" s="40"/>
      <c r="J1505" s="40"/>
      <c r="K1505" s="40"/>
      <c r="L1505" s="40"/>
    </row>
    <row r="1506" spans="6:12" x14ac:dyDescent="0.2">
      <c r="F1506" s="40"/>
      <c r="G1506" s="40"/>
      <c r="H1506" s="40"/>
      <c r="I1506" s="40"/>
      <c r="J1506" s="40"/>
      <c r="K1506" s="40"/>
      <c r="L1506" s="40"/>
    </row>
    <row r="1507" spans="6:12" x14ac:dyDescent="0.2">
      <c r="F1507" s="40"/>
      <c r="G1507" s="40"/>
      <c r="H1507" s="40"/>
      <c r="I1507" s="40"/>
      <c r="J1507" s="40"/>
      <c r="K1507" s="40"/>
      <c r="L1507" s="40"/>
    </row>
    <row r="1508" spans="6:12" x14ac:dyDescent="0.2">
      <c r="F1508" s="40"/>
      <c r="G1508" s="40"/>
      <c r="H1508" s="40"/>
      <c r="I1508" s="40"/>
      <c r="J1508" s="40"/>
      <c r="K1508" s="40"/>
      <c r="L1508" s="40"/>
    </row>
    <row r="1509" spans="6:12" x14ac:dyDescent="0.2">
      <c r="F1509" s="40"/>
      <c r="G1509" s="40"/>
      <c r="H1509" s="40"/>
      <c r="I1509" s="40"/>
      <c r="J1509" s="40"/>
      <c r="K1509" s="40"/>
      <c r="L1509" s="40"/>
    </row>
    <row r="1510" spans="6:12" x14ac:dyDescent="0.2">
      <c r="F1510" s="40"/>
      <c r="G1510" s="40"/>
      <c r="H1510" s="40"/>
      <c r="I1510" s="40"/>
      <c r="J1510" s="40"/>
      <c r="K1510" s="40"/>
      <c r="L1510" s="40"/>
    </row>
    <row r="1511" spans="6:12" x14ac:dyDescent="0.2">
      <c r="F1511" s="40"/>
      <c r="G1511" s="40"/>
      <c r="H1511" s="40"/>
      <c r="I1511" s="40"/>
      <c r="J1511" s="40"/>
      <c r="K1511" s="40"/>
      <c r="L1511" s="40"/>
    </row>
    <row r="1512" spans="6:12" x14ac:dyDescent="0.2">
      <c r="F1512" s="40"/>
      <c r="G1512" s="40"/>
      <c r="H1512" s="40"/>
      <c r="I1512" s="40"/>
      <c r="J1512" s="40"/>
      <c r="K1512" s="40"/>
      <c r="L1512" s="40"/>
    </row>
    <row r="1513" spans="6:12" x14ac:dyDescent="0.2">
      <c r="F1513" s="40"/>
      <c r="G1513" s="40"/>
      <c r="H1513" s="40"/>
      <c r="I1513" s="40"/>
      <c r="J1513" s="40"/>
      <c r="K1513" s="40"/>
      <c r="L1513" s="40"/>
    </row>
    <row r="1514" spans="6:12" x14ac:dyDescent="0.2">
      <c r="F1514" s="40"/>
      <c r="G1514" s="40"/>
      <c r="H1514" s="40"/>
      <c r="I1514" s="40"/>
      <c r="J1514" s="40"/>
      <c r="K1514" s="40"/>
      <c r="L1514" s="40"/>
    </row>
    <row r="1515" spans="6:12" x14ac:dyDescent="0.2">
      <c r="F1515" s="40"/>
      <c r="G1515" s="40"/>
      <c r="H1515" s="40"/>
      <c r="I1515" s="40"/>
      <c r="J1515" s="40"/>
      <c r="K1515" s="40"/>
      <c r="L1515" s="40"/>
    </row>
    <row r="1516" spans="6:12" x14ac:dyDescent="0.2">
      <c r="F1516" s="40"/>
      <c r="G1516" s="40"/>
      <c r="H1516" s="40"/>
      <c r="I1516" s="40"/>
      <c r="J1516" s="40"/>
      <c r="K1516" s="40"/>
      <c r="L1516" s="40"/>
    </row>
    <row r="1517" spans="6:12" x14ac:dyDescent="0.2">
      <c r="F1517" s="40"/>
      <c r="G1517" s="40"/>
      <c r="H1517" s="40"/>
      <c r="I1517" s="40"/>
      <c r="J1517" s="40"/>
      <c r="K1517" s="40"/>
      <c r="L1517" s="40"/>
    </row>
    <row r="1518" spans="6:12" x14ac:dyDescent="0.2">
      <c r="F1518" s="40"/>
      <c r="G1518" s="40"/>
      <c r="H1518" s="40"/>
      <c r="I1518" s="40"/>
      <c r="J1518" s="40"/>
      <c r="K1518" s="40"/>
      <c r="L1518" s="40"/>
    </row>
    <row r="1519" spans="6:12" x14ac:dyDescent="0.2">
      <c r="F1519" s="40"/>
      <c r="G1519" s="40"/>
      <c r="H1519" s="40"/>
      <c r="I1519" s="40"/>
      <c r="J1519" s="40"/>
      <c r="K1519" s="40"/>
      <c r="L1519" s="40"/>
    </row>
    <row r="1520" spans="6:12" x14ac:dyDescent="0.2">
      <c r="F1520" s="40"/>
      <c r="G1520" s="40"/>
      <c r="H1520" s="40"/>
      <c r="I1520" s="40"/>
      <c r="J1520" s="40"/>
      <c r="K1520" s="40"/>
      <c r="L1520" s="40"/>
    </row>
    <row r="1521" spans="6:12" x14ac:dyDescent="0.2">
      <c r="F1521" s="40"/>
      <c r="G1521" s="40"/>
      <c r="H1521" s="40"/>
      <c r="I1521" s="40"/>
      <c r="J1521" s="40"/>
      <c r="K1521" s="40"/>
      <c r="L1521" s="40"/>
    </row>
    <row r="1522" spans="6:12" x14ac:dyDescent="0.2">
      <c r="F1522" s="40"/>
      <c r="G1522" s="40"/>
      <c r="H1522" s="40"/>
      <c r="I1522" s="40"/>
      <c r="J1522" s="40"/>
      <c r="K1522" s="40"/>
      <c r="L1522" s="40"/>
    </row>
    <row r="1523" spans="6:12" x14ac:dyDescent="0.2">
      <c r="F1523" s="40"/>
      <c r="G1523" s="40"/>
      <c r="H1523" s="40"/>
      <c r="I1523" s="40"/>
      <c r="J1523" s="40"/>
      <c r="K1523" s="40"/>
      <c r="L1523" s="40"/>
    </row>
    <row r="1524" spans="6:12" x14ac:dyDescent="0.2">
      <c r="F1524" s="40"/>
      <c r="G1524" s="40"/>
      <c r="H1524" s="40"/>
      <c r="I1524" s="40"/>
      <c r="J1524" s="40"/>
      <c r="K1524" s="40"/>
      <c r="L1524" s="40"/>
    </row>
    <row r="1525" spans="6:12" x14ac:dyDescent="0.2">
      <c r="F1525" s="40"/>
      <c r="G1525" s="40"/>
      <c r="H1525" s="40"/>
      <c r="I1525" s="40"/>
      <c r="J1525" s="40"/>
      <c r="K1525" s="40"/>
      <c r="L1525" s="40"/>
    </row>
    <row r="1526" spans="6:12" x14ac:dyDescent="0.2">
      <c r="F1526" s="40"/>
      <c r="G1526" s="40"/>
      <c r="H1526" s="40"/>
      <c r="I1526" s="40"/>
      <c r="J1526" s="40"/>
      <c r="K1526" s="40"/>
      <c r="L1526" s="40"/>
    </row>
    <row r="1527" spans="6:12" x14ac:dyDescent="0.2">
      <c r="F1527" s="40"/>
      <c r="G1527" s="40"/>
      <c r="H1527" s="40"/>
      <c r="I1527" s="40"/>
      <c r="J1527" s="40"/>
      <c r="K1527" s="40"/>
      <c r="L1527" s="40"/>
    </row>
    <row r="1528" spans="6:12" x14ac:dyDescent="0.2">
      <c r="F1528" s="40"/>
      <c r="G1528" s="40"/>
      <c r="H1528" s="40"/>
      <c r="I1528" s="40"/>
      <c r="J1528" s="40"/>
      <c r="K1528" s="40"/>
      <c r="L1528" s="40"/>
    </row>
    <row r="1529" spans="6:12" x14ac:dyDescent="0.2">
      <c r="F1529" s="40"/>
      <c r="G1529" s="40"/>
      <c r="H1529" s="40"/>
      <c r="I1529" s="40"/>
      <c r="J1529" s="40"/>
      <c r="K1529" s="40"/>
      <c r="L1529" s="40"/>
    </row>
    <row r="1530" spans="6:12" x14ac:dyDescent="0.2">
      <c r="F1530" s="40"/>
      <c r="G1530" s="40"/>
      <c r="H1530" s="40"/>
      <c r="I1530" s="40"/>
      <c r="J1530" s="40"/>
      <c r="K1530" s="40"/>
      <c r="L1530" s="40"/>
    </row>
    <row r="1531" spans="6:12" x14ac:dyDescent="0.2">
      <c r="F1531" s="40"/>
      <c r="G1531" s="40"/>
      <c r="H1531" s="40"/>
      <c r="I1531" s="40"/>
      <c r="J1531" s="40"/>
      <c r="K1531" s="40"/>
      <c r="L1531" s="40"/>
    </row>
    <row r="1532" spans="6:12" x14ac:dyDescent="0.2">
      <c r="F1532" s="40"/>
      <c r="G1532" s="40"/>
      <c r="H1532" s="40"/>
      <c r="I1532" s="40"/>
      <c r="J1532" s="40"/>
      <c r="K1532" s="40"/>
      <c r="L1532" s="40"/>
    </row>
    <row r="1533" spans="6:12" x14ac:dyDescent="0.2">
      <c r="F1533" s="40"/>
      <c r="G1533" s="40"/>
      <c r="H1533" s="40"/>
      <c r="I1533" s="40"/>
      <c r="J1533" s="40"/>
      <c r="K1533" s="40"/>
      <c r="L1533" s="40"/>
    </row>
    <row r="1534" spans="6:12" x14ac:dyDescent="0.2">
      <c r="F1534" s="40"/>
      <c r="G1534" s="40"/>
      <c r="H1534" s="40"/>
      <c r="I1534" s="40"/>
      <c r="J1534" s="40"/>
      <c r="K1534" s="40"/>
      <c r="L1534" s="40"/>
    </row>
    <row r="1535" spans="6:12" x14ac:dyDescent="0.2">
      <c r="F1535" s="40"/>
      <c r="G1535" s="40"/>
      <c r="H1535" s="40"/>
      <c r="I1535" s="40"/>
      <c r="J1535" s="40"/>
      <c r="K1535" s="40"/>
      <c r="L1535" s="40"/>
    </row>
    <row r="1536" spans="6:12" x14ac:dyDescent="0.2">
      <c r="F1536" s="40"/>
      <c r="G1536" s="40"/>
      <c r="H1536" s="40"/>
      <c r="I1536" s="40"/>
      <c r="J1536" s="40"/>
      <c r="K1536" s="40"/>
      <c r="L1536" s="40"/>
    </row>
    <row r="1537" spans="6:12" x14ac:dyDescent="0.2">
      <c r="F1537" s="40"/>
      <c r="G1537" s="40"/>
      <c r="H1537" s="40"/>
      <c r="I1537" s="40"/>
      <c r="J1537" s="40"/>
      <c r="K1537" s="40"/>
      <c r="L1537" s="40"/>
    </row>
    <row r="1538" spans="6:12" x14ac:dyDescent="0.2">
      <c r="F1538" s="40"/>
      <c r="G1538" s="40"/>
      <c r="H1538" s="40"/>
      <c r="I1538" s="40"/>
      <c r="J1538" s="40"/>
      <c r="K1538" s="40"/>
      <c r="L1538" s="40"/>
    </row>
    <row r="1539" spans="6:12" x14ac:dyDescent="0.2">
      <c r="F1539" s="40"/>
      <c r="G1539" s="40"/>
      <c r="H1539" s="40"/>
      <c r="I1539" s="40"/>
      <c r="J1539" s="40"/>
      <c r="K1539" s="40"/>
      <c r="L1539" s="40"/>
    </row>
    <row r="1540" spans="6:12" x14ac:dyDescent="0.2">
      <c r="F1540" s="40"/>
      <c r="G1540" s="40"/>
      <c r="H1540" s="40"/>
      <c r="I1540" s="40"/>
      <c r="J1540" s="40"/>
      <c r="K1540" s="40"/>
      <c r="L1540" s="40"/>
    </row>
    <row r="1541" spans="6:12" x14ac:dyDescent="0.2">
      <c r="F1541" s="40"/>
      <c r="G1541" s="40"/>
      <c r="H1541" s="40"/>
      <c r="I1541" s="40"/>
      <c r="J1541" s="40"/>
      <c r="K1541" s="40"/>
      <c r="L1541" s="40"/>
    </row>
    <row r="1542" spans="6:12" x14ac:dyDescent="0.2">
      <c r="F1542" s="40"/>
      <c r="G1542" s="40"/>
      <c r="H1542" s="40"/>
      <c r="I1542" s="40"/>
      <c r="J1542" s="40"/>
      <c r="K1542" s="40"/>
      <c r="L1542" s="40"/>
    </row>
    <row r="1543" spans="6:12" x14ac:dyDescent="0.2">
      <c r="F1543" s="40"/>
      <c r="G1543" s="40"/>
      <c r="H1543" s="40"/>
      <c r="I1543" s="40"/>
      <c r="J1543" s="40"/>
      <c r="K1543" s="40"/>
      <c r="L1543" s="40"/>
    </row>
    <row r="1544" spans="6:12" x14ac:dyDescent="0.2">
      <c r="F1544" s="40"/>
      <c r="G1544" s="40"/>
      <c r="H1544" s="40"/>
      <c r="I1544" s="40"/>
      <c r="J1544" s="40"/>
      <c r="K1544" s="40"/>
      <c r="L1544" s="40"/>
    </row>
    <row r="1545" spans="6:12" x14ac:dyDescent="0.2">
      <c r="F1545" s="40"/>
      <c r="G1545" s="40"/>
      <c r="H1545" s="40"/>
      <c r="I1545" s="40"/>
      <c r="J1545" s="40"/>
      <c r="K1545" s="40"/>
      <c r="L1545" s="40"/>
    </row>
    <row r="1546" spans="6:12" x14ac:dyDescent="0.2">
      <c r="F1546" s="40"/>
      <c r="G1546" s="40"/>
      <c r="H1546" s="40"/>
      <c r="I1546" s="40"/>
      <c r="J1546" s="40"/>
      <c r="K1546" s="40"/>
      <c r="L1546" s="40"/>
    </row>
    <row r="1547" spans="6:12" x14ac:dyDescent="0.2">
      <c r="F1547" s="40"/>
      <c r="G1547" s="40"/>
      <c r="H1547" s="40"/>
      <c r="I1547" s="40"/>
      <c r="J1547" s="40"/>
      <c r="K1547" s="40"/>
      <c r="L1547" s="40"/>
    </row>
    <row r="1548" spans="6:12" x14ac:dyDescent="0.2">
      <c r="F1548" s="40"/>
      <c r="G1548" s="40"/>
      <c r="H1548" s="40"/>
      <c r="I1548" s="40"/>
      <c r="J1548" s="40"/>
      <c r="K1548" s="40"/>
      <c r="L1548" s="40"/>
    </row>
    <row r="1549" spans="6:12" x14ac:dyDescent="0.2">
      <c r="F1549" s="40"/>
      <c r="G1549" s="40"/>
      <c r="H1549" s="40"/>
      <c r="I1549" s="40"/>
      <c r="J1549" s="40"/>
      <c r="K1549" s="40"/>
      <c r="L1549" s="40"/>
    </row>
    <row r="1550" spans="6:12" x14ac:dyDescent="0.2">
      <c r="F1550" s="40"/>
      <c r="G1550" s="40"/>
      <c r="H1550" s="40"/>
      <c r="I1550" s="40"/>
      <c r="J1550" s="40"/>
      <c r="K1550" s="40"/>
      <c r="L1550" s="40"/>
    </row>
    <row r="1551" spans="6:12" x14ac:dyDescent="0.2">
      <c r="F1551" s="40"/>
      <c r="G1551" s="40"/>
      <c r="H1551" s="40"/>
      <c r="I1551" s="40"/>
      <c r="J1551" s="40"/>
      <c r="K1551" s="40"/>
      <c r="L1551" s="40"/>
    </row>
    <row r="1552" spans="6:12" x14ac:dyDescent="0.2">
      <c r="F1552" s="40"/>
      <c r="G1552" s="40"/>
      <c r="H1552" s="40"/>
      <c r="I1552" s="40"/>
      <c r="J1552" s="40"/>
      <c r="K1552" s="40"/>
      <c r="L1552" s="40"/>
    </row>
    <row r="1553" spans="6:12" x14ac:dyDescent="0.2">
      <c r="F1553" s="40"/>
      <c r="G1553" s="40"/>
      <c r="H1553" s="40"/>
      <c r="I1553" s="40"/>
      <c r="J1553" s="40"/>
      <c r="K1553" s="40"/>
      <c r="L1553" s="40"/>
    </row>
    <row r="1554" spans="6:12" x14ac:dyDescent="0.2">
      <c r="F1554" s="40"/>
      <c r="G1554" s="40"/>
      <c r="H1554" s="40"/>
      <c r="I1554" s="40"/>
      <c r="J1554" s="40"/>
      <c r="K1554" s="40"/>
      <c r="L1554" s="40"/>
    </row>
    <row r="1555" spans="6:12" x14ac:dyDescent="0.2">
      <c r="F1555" s="40"/>
      <c r="G1555" s="40"/>
      <c r="H1555" s="40"/>
      <c r="I1555" s="40"/>
      <c r="J1555" s="40"/>
      <c r="K1555" s="40"/>
      <c r="L1555" s="40"/>
    </row>
    <row r="1556" spans="6:12" x14ac:dyDescent="0.2">
      <c r="F1556" s="40"/>
      <c r="G1556" s="40"/>
      <c r="H1556" s="40"/>
      <c r="I1556" s="40"/>
      <c r="J1556" s="40"/>
      <c r="K1556" s="40"/>
      <c r="L1556" s="40"/>
    </row>
    <row r="1557" spans="6:12" x14ac:dyDescent="0.2">
      <c r="F1557" s="40"/>
      <c r="G1557" s="40"/>
      <c r="H1557" s="40"/>
      <c r="I1557" s="40"/>
      <c r="J1557" s="40"/>
      <c r="K1557" s="40"/>
      <c r="L1557" s="40"/>
    </row>
    <row r="1558" spans="6:12" x14ac:dyDescent="0.2">
      <c r="F1558" s="40"/>
      <c r="G1558" s="40"/>
      <c r="H1558" s="40"/>
      <c r="I1558" s="40"/>
      <c r="J1558" s="40"/>
      <c r="K1558" s="40"/>
      <c r="L1558" s="40"/>
    </row>
    <row r="1559" spans="6:12" x14ac:dyDescent="0.2">
      <c r="F1559" s="40"/>
      <c r="G1559" s="40"/>
      <c r="H1559" s="40"/>
      <c r="I1559" s="40"/>
      <c r="J1559" s="40"/>
      <c r="K1559" s="40"/>
      <c r="L1559" s="40"/>
    </row>
    <row r="1560" spans="6:12" x14ac:dyDescent="0.2">
      <c r="F1560" s="40"/>
      <c r="G1560" s="40"/>
      <c r="H1560" s="40"/>
      <c r="I1560" s="40"/>
      <c r="J1560" s="40"/>
      <c r="K1560" s="40"/>
      <c r="L1560" s="40"/>
    </row>
    <row r="1561" spans="6:12" x14ac:dyDescent="0.2">
      <c r="F1561" s="40"/>
      <c r="G1561" s="40"/>
      <c r="H1561" s="40"/>
      <c r="I1561" s="40"/>
      <c r="J1561" s="40"/>
      <c r="K1561" s="40"/>
      <c r="L1561" s="40"/>
    </row>
    <row r="1562" spans="6:12" x14ac:dyDescent="0.2">
      <c r="F1562" s="40"/>
      <c r="G1562" s="40"/>
      <c r="H1562" s="40"/>
      <c r="I1562" s="40"/>
      <c r="J1562" s="40"/>
      <c r="K1562" s="40"/>
      <c r="L1562" s="40"/>
    </row>
    <row r="1563" spans="6:12" x14ac:dyDescent="0.2">
      <c r="F1563" s="40"/>
      <c r="G1563" s="40"/>
      <c r="H1563" s="40"/>
      <c r="I1563" s="40"/>
      <c r="J1563" s="40"/>
      <c r="K1563" s="40"/>
      <c r="L1563" s="40"/>
    </row>
    <row r="1564" spans="6:12" x14ac:dyDescent="0.2">
      <c r="F1564" s="40"/>
      <c r="G1564" s="40"/>
      <c r="H1564" s="40"/>
      <c r="I1564" s="40"/>
      <c r="J1564" s="40"/>
      <c r="K1564" s="40"/>
      <c r="L1564" s="40"/>
    </row>
    <row r="1565" spans="6:12" x14ac:dyDescent="0.2">
      <c r="F1565" s="40"/>
      <c r="G1565" s="40"/>
      <c r="H1565" s="40"/>
      <c r="I1565" s="40"/>
      <c r="J1565" s="40"/>
      <c r="K1565" s="40"/>
      <c r="L1565" s="40"/>
    </row>
    <row r="1566" spans="6:12" x14ac:dyDescent="0.2">
      <c r="F1566" s="40"/>
      <c r="G1566" s="40"/>
      <c r="H1566" s="40"/>
      <c r="I1566" s="40"/>
      <c r="J1566" s="40"/>
      <c r="K1566" s="40"/>
      <c r="L1566" s="40"/>
    </row>
    <row r="1567" spans="6:12" x14ac:dyDescent="0.2">
      <c r="F1567" s="40"/>
      <c r="G1567" s="40"/>
      <c r="H1567" s="40"/>
      <c r="I1567" s="40"/>
      <c r="J1567" s="40"/>
      <c r="K1567" s="40"/>
      <c r="L1567" s="40"/>
    </row>
    <row r="1568" spans="6:12" x14ac:dyDescent="0.2">
      <c r="F1568" s="40"/>
      <c r="G1568" s="40"/>
      <c r="H1568" s="40"/>
      <c r="I1568" s="40"/>
      <c r="J1568" s="40"/>
      <c r="K1568" s="40"/>
      <c r="L1568" s="40"/>
    </row>
    <row r="1569" spans="6:12" x14ac:dyDescent="0.2">
      <c r="F1569" s="40"/>
      <c r="G1569" s="40"/>
      <c r="H1569" s="40"/>
      <c r="I1569" s="40"/>
      <c r="J1569" s="40"/>
      <c r="K1569" s="40"/>
      <c r="L1569" s="40"/>
    </row>
    <row r="1570" spans="6:12" x14ac:dyDescent="0.2">
      <c r="F1570" s="40"/>
      <c r="G1570" s="40"/>
      <c r="H1570" s="40"/>
      <c r="I1570" s="40"/>
      <c r="J1570" s="40"/>
      <c r="K1570" s="40"/>
      <c r="L1570" s="40"/>
    </row>
    <row r="1571" spans="6:12" x14ac:dyDescent="0.2">
      <c r="F1571" s="40"/>
      <c r="G1571" s="40"/>
      <c r="H1571" s="40"/>
      <c r="I1571" s="40"/>
      <c r="J1571" s="40"/>
      <c r="K1571" s="40"/>
      <c r="L1571" s="40"/>
    </row>
    <row r="1572" spans="6:12" x14ac:dyDescent="0.2">
      <c r="F1572" s="40"/>
      <c r="G1572" s="40"/>
      <c r="H1572" s="40"/>
      <c r="I1572" s="40"/>
      <c r="J1572" s="40"/>
      <c r="K1572" s="40"/>
      <c r="L1572" s="40"/>
    </row>
    <row r="1573" spans="6:12" x14ac:dyDescent="0.2">
      <c r="F1573" s="40"/>
      <c r="G1573" s="40"/>
      <c r="H1573" s="40"/>
      <c r="I1573" s="40"/>
      <c r="J1573" s="40"/>
      <c r="K1573" s="40"/>
      <c r="L1573" s="40"/>
    </row>
    <row r="1574" spans="6:12" x14ac:dyDescent="0.2">
      <c r="F1574" s="40"/>
      <c r="G1574" s="40"/>
      <c r="H1574" s="40"/>
      <c r="I1574" s="40"/>
      <c r="J1574" s="40"/>
      <c r="K1574" s="40"/>
      <c r="L1574" s="40"/>
    </row>
    <row r="1575" spans="6:12" x14ac:dyDescent="0.2">
      <c r="F1575" s="40"/>
      <c r="G1575" s="40"/>
      <c r="H1575" s="40"/>
      <c r="I1575" s="40"/>
      <c r="J1575" s="40"/>
      <c r="K1575" s="40"/>
      <c r="L1575" s="40"/>
    </row>
    <row r="1576" spans="6:12" x14ac:dyDescent="0.2">
      <c r="F1576" s="40"/>
      <c r="G1576" s="40"/>
      <c r="H1576" s="40"/>
      <c r="I1576" s="40"/>
      <c r="J1576" s="40"/>
      <c r="K1576" s="40"/>
      <c r="L1576" s="40"/>
    </row>
    <row r="1577" spans="6:12" x14ac:dyDescent="0.2">
      <c r="F1577" s="40"/>
      <c r="G1577" s="40"/>
      <c r="H1577" s="40"/>
      <c r="I1577" s="40"/>
      <c r="J1577" s="40"/>
      <c r="K1577" s="40"/>
      <c r="L1577" s="40"/>
    </row>
    <row r="1578" spans="6:12" x14ac:dyDescent="0.2">
      <c r="F1578" s="40"/>
      <c r="G1578" s="40"/>
      <c r="H1578" s="40"/>
      <c r="I1578" s="40"/>
      <c r="J1578" s="40"/>
      <c r="K1578" s="40"/>
      <c r="L1578" s="40"/>
    </row>
    <row r="1579" spans="6:12" x14ac:dyDescent="0.2">
      <c r="F1579" s="40"/>
      <c r="G1579" s="40"/>
      <c r="H1579" s="40"/>
      <c r="I1579" s="40"/>
      <c r="J1579" s="40"/>
      <c r="K1579" s="40"/>
      <c r="L1579" s="40"/>
    </row>
    <row r="1580" spans="6:12" x14ac:dyDescent="0.2">
      <c r="F1580" s="40"/>
      <c r="G1580" s="40"/>
      <c r="H1580" s="40"/>
      <c r="I1580" s="40"/>
      <c r="J1580" s="40"/>
      <c r="K1580" s="40"/>
      <c r="L1580" s="40"/>
    </row>
    <row r="1581" spans="6:12" x14ac:dyDescent="0.2">
      <c r="F1581" s="40"/>
      <c r="G1581" s="40"/>
      <c r="H1581" s="40"/>
      <c r="I1581" s="40"/>
      <c r="J1581" s="40"/>
      <c r="K1581" s="40"/>
      <c r="L1581" s="40"/>
    </row>
    <row r="1582" spans="6:12" x14ac:dyDescent="0.2">
      <c r="F1582" s="40"/>
      <c r="G1582" s="40"/>
      <c r="H1582" s="40"/>
      <c r="I1582" s="40"/>
      <c r="J1582" s="40"/>
      <c r="K1582" s="40"/>
      <c r="L1582" s="40"/>
    </row>
    <row r="1583" spans="6:12" x14ac:dyDescent="0.2">
      <c r="F1583" s="40"/>
      <c r="G1583" s="40"/>
      <c r="H1583" s="40"/>
      <c r="I1583" s="40"/>
      <c r="J1583" s="40"/>
      <c r="K1583" s="40"/>
      <c r="L1583" s="40"/>
    </row>
    <row r="1584" spans="6:12" x14ac:dyDescent="0.2">
      <c r="F1584" s="40"/>
      <c r="G1584" s="40"/>
      <c r="H1584" s="40"/>
      <c r="I1584" s="40"/>
      <c r="J1584" s="40"/>
      <c r="K1584" s="40"/>
      <c r="L1584" s="40"/>
    </row>
    <row r="1585" spans="6:12" x14ac:dyDescent="0.2">
      <c r="F1585" s="40"/>
      <c r="G1585" s="40"/>
      <c r="H1585" s="40"/>
      <c r="I1585" s="40"/>
      <c r="J1585" s="40"/>
      <c r="K1585" s="40"/>
      <c r="L1585" s="40"/>
    </row>
    <row r="1586" spans="6:12" x14ac:dyDescent="0.2">
      <c r="F1586" s="40"/>
      <c r="G1586" s="40"/>
      <c r="H1586" s="40"/>
      <c r="I1586" s="40"/>
      <c r="J1586" s="40"/>
      <c r="K1586" s="40"/>
      <c r="L1586" s="40"/>
    </row>
    <row r="1587" spans="6:12" x14ac:dyDescent="0.2">
      <c r="F1587" s="40"/>
      <c r="G1587" s="40"/>
      <c r="H1587" s="40"/>
      <c r="I1587" s="40"/>
      <c r="J1587" s="40"/>
      <c r="K1587" s="40"/>
      <c r="L1587" s="40"/>
    </row>
    <row r="1588" spans="6:12" x14ac:dyDescent="0.2">
      <c r="F1588" s="40"/>
      <c r="G1588" s="40"/>
      <c r="H1588" s="40"/>
      <c r="I1588" s="40"/>
      <c r="J1588" s="40"/>
      <c r="K1588" s="40"/>
      <c r="L1588" s="40"/>
    </row>
    <row r="1589" spans="6:12" x14ac:dyDescent="0.2">
      <c r="F1589" s="40"/>
      <c r="G1589" s="40"/>
      <c r="H1589" s="40"/>
      <c r="I1589" s="40"/>
      <c r="J1589" s="40"/>
      <c r="K1589" s="40"/>
      <c r="L1589" s="40"/>
    </row>
    <row r="1590" spans="6:12" x14ac:dyDescent="0.2">
      <c r="F1590" s="40"/>
      <c r="G1590" s="40"/>
      <c r="H1590" s="40"/>
      <c r="I1590" s="40"/>
      <c r="J1590" s="40"/>
      <c r="K1590" s="40"/>
      <c r="L1590" s="40"/>
    </row>
    <row r="1591" spans="6:12" x14ac:dyDescent="0.2">
      <c r="F1591" s="40"/>
      <c r="G1591" s="40"/>
      <c r="H1591" s="40"/>
      <c r="I1591" s="40"/>
      <c r="J1591" s="40"/>
      <c r="K1591" s="40"/>
      <c r="L1591" s="40"/>
    </row>
    <row r="1592" spans="6:12" x14ac:dyDescent="0.2">
      <c r="F1592" s="40"/>
      <c r="G1592" s="40"/>
      <c r="H1592" s="40"/>
      <c r="I1592" s="40"/>
      <c r="J1592" s="40"/>
      <c r="K1592" s="40"/>
      <c r="L1592" s="40"/>
    </row>
    <row r="1593" spans="6:12" x14ac:dyDescent="0.2">
      <c r="F1593" s="40"/>
      <c r="G1593" s="40"/>
      <c r="H1593" s="40"/>
      <c r="I1593" s="40"/>
      <c r="J1593" s="40"/>
      <c r="K1593" s="40"/>
      <c r="L1593" s="40"/>
    </row>
    <row r="1594" spans="6:12" x14ac:dyDescent="0.2">
      <c r="F1594" s="40"/>
      <c r="G1594" s="40"/>
      <c r="H1594" s="40"/>
      <c r="I1594" s="40"/>
      <c r="J1594" s="40"/>
      <c r="K1594" s="40"/>
      <c r="L1594" s="40"/>
    </row>
    <row r="1595" spans="6:12" x14ac:dyDescent="0.2">
      <c r="F1595" s="40"/>
      <c r="G1595" s="40"/>
      <c r="H1595" s="40"/>
      <c r="I1595" s="40"/>
      <c r="J1595" s="40"/>
      <c r="K1595" s="40"/>
      <c r="L1595" s="40"/>
    </row>
    <row r="1596" spans="6:12" x14ac:dyDescent="0.2">
      <c r="F1596" s="40"/>
      <c r="G1596" s="40"/>
      <c r="H1596" s="40"/>
      <c r="I1596" s="40"/>
      <c r="J1596" s="40"/>
      <c r="K1596" s="40"/>
      <c r="L1596" s="40"/>
    </row>
    <row r="1597" spans="6:12" x14ac:dyDescent="0.2">
      <c r="F1597" s="40"/>
      <c r="G1597" s="40"/>
      <c r="H1597" s="40"/>
      <c r="I1597" s="40"/>
      <c r="J1597" s="40"/>
      <c r="K1597" s="40"/>
      <c r="L1597" s="40"/>
    </row>
    <row r="1598" spans="6:12" x14ac:dyDescent="0.2">
      <c r="F1598" s="40"/>
      <c r="G1598" s="40"/>
      <c r="H1598" s="40"/>
      <c r="I1598" s="40"/>
      <c r="J1598" s="40"/>
      <c r="K1598" s="40"/>
      <c r="L1598" s="40"/>
    </row>
    <row r="1599" spans="6:12" x14ac:dyDescent="0.2">
      <c r="F1599" s="40"/>
      <c r="G1599" s="40"/>
      <c r="H1599" s="40"/>
      <c r="I1599" s="40"/>
      <c r="J1599" s="40"/>
      <c r="K1599" s="40"/>
      <c r="L1599" s="40"/>
    </row>
    <row r="1600" spans="6:12" x14ac:dyDescent="0.2">
      <c r="F1600" s="40"/>
      <c r="G1600" s="40"/>
      <c r="H1600" s="40"/>
      <c r="I1600" s="40"/>
      <c r="J1600" s="40"/>
      <c r="K1600" s="40"/>
      <c r="L1600" s="40"/>
    </row>
    <row r="1601" spans="6:12" x14ac:dyDescent="0.2">
      <c r="F1601" s="40"/>
      <c r="G1601" s="40"/>
      <c r="H1601" s="40"/>
      <c r="I1601" s="40"/>
      <c r="J1601" s="40"/>
      <c r="K1601" s="40"/>
      <c r="L1601" s="40"/>
    </row>
    <row r="1602" spans="6:12" x14ac:dyDescent="0.2">
      <c r="F1602" s="40"/>
      <c r="G1602" s="40"/>
      <c r="H1602" s="40"/>
      <c r="I1602" s="40"/>
      <c r="J1602" s="40"/>
      <c r="K1602" s="40"/>
      <c r="L1602" s="40"/>
    </row>
    <row r="1603" spans="6:12" x14ac:dyDescent="0.2">
      <c r="F1603" s="40"/>
      <c r="G1603" s="40"/>
      <c r="H1603" s="40"/>
      <c r="I1603" s="40"/>
      <c r="J1603" s="40"/>
      <c r="K1603" s="40"/>
      <c r="L1603" s="40"/>
    </row>
    <row r="1604" spans="6:12" x14ac:dyDescent="0.2">
      <c r="F1604" s="40"/>
      <c r="G1604" s="40"/>
      <c r="H1604" s="40"/>
      <c r="I1604" s="40"/>
      <c r="J1604" s="40"/>
      <c r="K1604" s="40"/>
      <c r="L1604" s="40"/>
    </row>
    <row r="1605" spans="6:12" x14ac:dyDescent="0.2">
      <c r="F1605" s="40"/>
      <c r="G1605" s="40"/>
      <c r="H1605" s="40"/>
      <c r="I1605" s="40"/>
      <c r="J1605" s="40"/>
      <c r="K1605" s="40"/>
      <c r="L1605" s="40"/>
    </row>
    <row r="1606" spans="6:12" x14ac:dyDescent="0.2">
      <c r="F1606" s="40"/>
      <c r="G1606" s="40"/>
      <c r="H1606" s="40"/>
      <c r="I1606" s="40"/>
      <c r="J1606" s="40"/>
      <c r="K1606" s="40"/>
      <c r="L1606" s="40"/>
    </row>
    <row r="1607" spans="6:12" x14ac:dyDescent="0.2">
      <c r="F1607" s="40"/>
      <c r="G1607" s="40"/>
      <c r="H1607" s="40"/>
      <c r="I1607" s="40"/>
      <c r="J1607" s="40"/>
      <c r="K1607" s="40"/>
      <c r="L1607" s="40"/>
    </row>
    <row r="1608" spans="6:12" x14ac:dyDescent="0.2">
      <c r="F1608" s="40"/>
      <c r="G1608" s="40"/>
      <c r="H1608" s="40"/>
      <c r="I1608" s="40"/>
      <c r="J1608" s="40"/>
      <c r="K1608" s="40"/>
      <c r="L1608" s="40"/>
    </row>
    <row r="1609" spans="6:12" x14ac:dyDescent="0.2">
      <c r="F1609" s="40"/>
      <c r="G1609" s="40"/>
      <c r="H1609" s="40"/>
      <c r="I1609" s="40"/>
      <c r="J1609" s="40"/>
      <c r="K1609" s="40"/>
      <c r="L1609" s="40"/>
    </row>
    <row r="1610" spans="6:12" x14ac:dyDescent="0.2">
      <c r="F1610" s="40"/>
      <c r="G1610" s="40"/>
      <c r="H1610" s="40"/>
      <c r="I1610" s="40"/>
      <c r="J1610" s="40"/>
      <c r="K1610" s="40"/>
      <c r="L1610" s="40"/>
    </row>
    <row r="1611" spans="6:12" x14ac:dyDescent="0.2">
      <c r="F1611" s="40"/>
      <c r="G1611" s="40"/>
      <c r="H1611" s="40"/>
      <c r="I1611" s="40"/>
      <c r="J1611" s="40"/>
      <c r="K1611" s="40"/>
      <c r="L1611" s="40"/>
    </row>
    <row r="1612" spans="6:12" x14ac:dyDescent="0.2">
      <c r="F1612" s="40"/>
      <c r="G1612" s="40"/>
      <c r="H1612" s="40"/>
      <c r="I1612" s="40"/>
      <c r="J1612" s="40"/>
      <c r="K1612" s="40"/>
      <c r="L1612" s="40"/>
    </row>
    <row r="1613" spans="6:12" x14ac:dyDescent="0.2">
      <c r="F1613" s="40"/>
      <c r="G1613" s="40"/>
      <c r="H1613" s="40"/>
      <c r="I1613" s="40"/>
      <c r="J1613" s="40"/>
      <c r="K1613" s="40"/>
      <c r="L1613" s="40"/>
    </row>
    <row r="1614" spans="6:12" x14ac:dyDescent="0.2">
      <c r="F1614" s="40"/>
      <c r="G1614" s="40"/>
      <c r="H1614" s="40"/>
      <c r="I1614" s="40"/>
      <c r="J1614" s="40"/>
      <c r="K1614" s="40"/>
      <c r="L1614" s="40"/>
    </row>
    <row r="1615" spans="6:12" x14ac:dyDescent="0.2">
      <c r="F1615" s="40"/>
      <c r="G1615" s="40"/>
      <c r="H1615" s="40"/>
      <c r="I1615" s="40"/>
      <c r="J1615" s="40"/>
      <c r="K1615" s="40"/>
      <c r="L1615" s="40"/>
    </row>
    <row r="1616" spans="6:12" x14ac:dyDescent="0.2">
      <c r="F1616" s="40"/>
      <c r="G1616" s="40"/>
      <c r="H1616" s="40"/>
      <c r="I1616" s="40"/>
      <c r="J1616" s="40"/>
      <c r="K1616" s="40"/>
      <c r="L1616" s="40"/>
    </row>
    <row r="1617" spans="6:12" x14ac:dyDescent="0.2">
      <c r="F1617" s="40"/>
      <c r="G1617" s="40"/>
      <c r="H1617" s="40"/>
      <c r="I1617" s="40"/>
      <c r="J1617" s="40"/>
      <c r="K1617" s="40"/>
      <c r="L1617" s="40"/>
    </row>
    <row r="1618" spans="6:12" x14ac:dyDescent="0.2">
      <c r="F1618" s="40"/>
      <c r="G1618" s="40"/>
      <c r="H1618" s="40"/>
      <c r="I1618" s="40"/>
      <c r="J1618" s="40"/>
      <c r="K1618" s="40"/>
      <c r="L1618" s="40"/>
    </row>
    <row r="1619" spans="6:12" x14ac:dyDescent="0.2">
      <c r="F1619" s="40"/>
      <c r="G1619" s="40"/>
      <c r="H1619" s="40"/>
      <c r="I1619" s="40"/>
      <c r="J1619" s="40"/>
      <c r="K1619" s="40"/>
      <c r="L1619" s="40"/>
    </row>
    <row r="1620" spans="6:12" x14ac:dyDescent="0.2">
      <c r="F1620" s="40"/>
      <c r="G1620" s="40"/>
      <c r="H1620" s="40"/>
      <c r="I1620" s="40"/>
      <c r="J1620" s="40"/>
      <c r="K1620" s="40"/>
      <c r="L1620" s="40"/>
    </row>
    <row r="1621" spans="6:12" x14ac:dyDescent="0.2">
      <c r="F1621" s="40"/>
      <c r="G1621" s="40"/>
      <c r="H1621" s="40"/>
      <c r="I1621" s="40"/>
      <c r="J1621" s="40"/>
      <c r="K1621" s="40"/>
      <c r="L1621" s="40"/>
    </row>
    <row r="1622" spans="6:12" x14ac:dyDescent="0.2">
      <c r="F1622" s="40"/>
      <c r="G1622" s="40"/>
      <c r="H1622" s="40"/>
      <c r="I1622" s="40"/>
      <c r="J1622" s="40"/>
      <c r="K1622" s="40"/>
      <c r="L1622" s="40"/>
    </row>
    <row r="1623" spans="6:12" x14ac:dyDescent="0.2">
      <c r="F1623" s="40"/>
      <c r="G1623" s="40"/>
      <c r="H1623" s="40"/>
      <c r="I1623" s="40"/>
      <c r="J1623" s="40"/>
      <c r="K1623" s="40"/>
      <c r="L1623" s="40"/>
    </row>
    <row r="1624" spans="6:12" x14ac:dyDescent="0.2">
      <c r="F1624" s="40"/>
      <c r="G1624" s="40"/>
      <c r="H1624" s="40"/>
      <c r="I1624" s="40"/>
      <c r="J1624" s="40"/>
      <c r="K1624" s="40"/>
      <c r="L1624" s="40"/>
    </row>
    <row r="1625" spans="6:12" x14ac:dyDescent="0.2">
      <c r="F1625" s="40"/>
      <c r="G1625" s="40"/>
      <c r="H1625" s="40"/>
      <c r="I1625" s="40"/>
      <c r="J1625" s="40"/>
      <c r="K1625" s="40"/>
      <c r="L1625" s="40"/>
    </row>
    <row r="1626" spans="6:12" x14ac:dyDescent="0.2">
      <c r="F1626" s="40"/>
      <c r="G1626" s="40"/>
      <c r="H1626" s="40"/>
      <c r="I1626" s="40"/>
      <c r="J1626" s="40"/>
      <c r="K1626" s="40"/>
      <c r="L1626" s="40"/>
    </row>
    <row r="1627" spans="6:12" x14ac:dyDescent="0.2">
      <c r="F1627" s="40"/>
      <c r="G1627" s="40"/>
      <c r="H1627" s="40"/>
      <c r="I1627" s="40"/>
      <c r="J1627" s="40"/>
      <c r="K1627" s="40"/>
      <c r="L1627" s="40"/>
    </row>
    <row r="1628" spans="6:12" x14ac:dyDescent="0.2">
      <c r="F1628" s="40"/>
      <c r="G1628" s="40"/>
      <c r="H1628" s="40"/>
      <c r="I1628" s="40"/>
      <c r="J1628" s="40"/>
      <c r="K1628" s="40"/>
      <c r="L1628" s="40"/>
    </row>
    <row r="1629" spans="6:12" x14ac:dyDescent="0.2">
      <c r="F1629" s="40"/>
      <c r="G1629" s="40"/>
      <c r="H1629" s="40"/>
      <c r="I1629" s="40"/>
      <c r="J1629" s="40"/>
      <c r="K1629" s="40"/>
      <c r="L1629" s="40"/>
    </row>
    <row r="1630" spans="6:12" x14ac:dyDescent="0.2">
      <c r="F1630" s="40"/>
      <c r="G1630" s="40"/>
      <c r="H1630" s="40"/>
      <c r="I1630" s="40"/>
      <c r="J1630" s="40"/>
      <c r="K1630" s="40"/>
      <c r="L1630" s="40"/>
    </row>
    <row r="1631" spans="6:12" x14ac:dyDescent="0.2">
      <c r="F1631" s="40"/>
      <c r="G1631" s="40"/>
      <c r="H1631" s="40"/>
      <c r="I1631" s="40"/>
      <c r="J1631" s="40"/>
      <c r="K1631" s="40"/>
      <c r="L1631" s="40"/>
    </row>
    <row r="1632" spans="6:12" x14ac:dyDescent="0.2">
      <c r="F1632" s="40"/>
      <c r="G1632" s="40"/>
      <c r="H1632" s="40"/>
      <c r="I1632" s="40"/>
      <c r="J1632" s="40"/>
      <c r="K1632" s="40"/>
      <c r="L1632" s="40"/>
    </row>
    <row r="1633" spans="6:12" x14ac:dyDescent="0.2">
      <c r="F1633" s="40"/>
      <c r="G1633" s="40"/>
      <c r="H1633" s="40"/>
      <c r="I1633" s="40"/>
      <c r="J1633" s="40"/>
      <c r="K1633" s="40"/>
      <c r="L1633" s="40"/>
    </row>
    <row r="1634" spans="6:12" x14ac:dyDescent="0.2">
      <c r="F1634" s="40"/>
      <c r="G1634" s="40"/>
      <c r="H1634" s="40"/>
      <c r="I1634" s="40"/>
      <c r="J1634" s="40"/>
      <c r="K1634" s="40"/>
      <c r="L1634" s="40"/>
    </row>
    <row r="1635" spans="6:12" x14ac:dyDescent="0.2">
      <c r="F1635" s="40"/>
      <c r="G1635" s="40"/>
      <c r="H1635" s="40"/>
      <c r="I1635" s="40"/>
      <c r="J1635" s="40"/>
      <c r="K1635" s="40"/>
      <c r="L1635" s="40"/>
    </row>
    <row r="1636" spans="6:12" x14ac:dyDescent="0.2">
      <c r="F1636" s="40"/>
      <c r="G1636" s="40"/>
      <c r="H1636" s="40"/>
      <c r="I1636" s="40"/>
      <c r="J1636" s="40"/>
      <c r="K1636" s="40"/>
      <c r="L1636" s="40"/>
    </row>
    <row r="1637" spans="6:12" x14ac:dyDescent="0.2">
      <c r="F1637" s="40"/>
      <c r="G1637" s="40"/>
      <c r="H1637" s="40"/>
      <c r="I1637" s="40"/>
      <c r="J1637" s="40"/>
      <c r="K1637" s="40"/>
      <c r="L1637" s="40"/>
    </row>
    <row r="1638" spans="6:12" x14ac:dyDescent="0.2">
      <c r="F1638" s="40"/>
      <c r="G1638" s="40"/>
      <c r="H1638" s="40"/>
      <c r="I1638" s="40"/>
      <c r="J1638" s="40"/>
      <c r="K1638" s="40"/>
      <c r="L1638" s="40"/>
    </row>
    <row r="1639" spans="6:12" x14ac:dyDescent="0.2">
      <c r="F1639" s="40"/>
      <c r="G1639" s="40"/>
      <c r="H1639" s="40"/>
      <c r="I1639" s="40"/>
      <c r="J1639" s="40"/>
      <c r="K1639" s="40"/>
      <c r="L1639" s="40"/>
    </row>
    <row r="1640" spans="6:12" x14ac:dyDescent="0.2">
      <c r="F1640" s="40"/>
      <c r="G1640" s="40"/>
      <c r="H1640" s="40"/>
      <c r="I1640" s="40"/>
      <c r="J1640" s="40"/>
      <c r="K1640" s="40"/>
      <c r="L1640" s="40"/>
    </row>
    <row r="1641" spans="6:12" x14ac:dyDescent="0.2">
      <c r="F1641" s="40"/>
      <c r="G1641" s="40"/>
      <c r="H1641" s="40"/>
      <c r="I1641" s="40"/>
      <c r="J1641" s="40"/>
      <c r="K1641" s="40"/>
      <c r="L1641" s="40"/>
    </row>
    <row r="1642" spans="6:12" x14ac:dyDescent="0.2">
      <c r="F1642" s="40"/>
      <c r="G1642" s="40"/>
      <c r="H1642" s="40"/>
      <c r="I1642" s="40"/>
      <c r="J1642" s="40"/>
      <c r="K1642" s="40"/>
      <c r="L1642" s="40"/>
    </row>
    <row r="1643" spans="6:12" x14ac:dyDescent="0.2">
      <c r="F1643" s="40"/>
      <c r="G1643" s="40"/>
      <c r="H1643" s="40"/>
      <c r="I1643" s="40"/>
      <c r="J1643" s="40"/>
      <c r="K1643" s="40"/>
      <c r="L1643" s="40"/>
    </row>
    <row r="1644" spans="6:12" x14ac:dyDescent="0.2">
      <c r="F1644" s="40"/>
      <c r="G1644" s="40"/>
      <c r="H1644" s="40"/>
      <c r="I1644" s="40"/>
      <c r="J1644" s="40"/>
      <c r="K1644" s="40"/>
      <c r="L1644" s="40"/>
    </row>
    <row r="1645" spans="6:12" x14ac:dyDescent="0.2">
      <c r="F1645" s="40"/>
      <c r="G1645" s="40"/>
      <c r="H1645" s="40"/>
      <c r="I1645" s="40"/>
      <c r="J1645" s="40"/>
      <c r="K1645" s="40"/>
      <c r="L1645" s="40"/>
    </row>
    <row r="1646" spans="6:12" x14ac:dyDescent="0.2">
      <c r="F1646" s="40"/>
      <c r="G1646" s="40"/>
      <c r="H1646" s="40"/>
      <c r="I1646" s="40"/>
      <c r="J1646" s="40"/>
      <c r="K1646" s="40"/>
      <c r="L1646" s="40"/>
    </row>
    <row r="1647" spans="6:12" x14ac:dyDescent="0.2">
      <c r="F1647" s="40"/>
      <c r="G1647" s="40"/>
      <c r="H1647" s="40"/>
      <c r="I1647" s="40"/>
      <c r="J1647" s="40"/>
      <c r="K1647" s="40"/>
      <c r="L1647" s="40"/>
    </row>
    <row r="1648" spans="6:12" x14ac:dyDescent="0.2">
      <c r="F1648" s="40"/>
      <c r="G1648" s="40"/>
      <c r="H1648" s="40"/>
      <c r="I1648" s="40"/>
      <c r="J1648" s="40"/>
      <c r="K1648" s="40"/>
      <c r="L1648" s="40"/>
    </row>
    <row r="1649" spans="6:12" x14ac:dyDescent="0.2">
      <c r="F1649" s="40"/>
      <c r="G1649" s="40"/>
      <c r="H1649" s="40"/>
      <c r="I1649" s="40"/>
      <c r="J1649" s="40"/>
      <c r="K1649" s="40"/>
      <c r="L1649" s="40"/>
    </row>
    <row r="1650" spans="6:12" x14ac:dyDescent="0.2">
      <c r="F1650" s="40"/>
      <c r="G1650" s="40"/>
      <c r="H1650" s="40"/>
      <c r="I1650" s="40"/>
      <c r="J1650" s="40"/>
      <c r="K1650" s="40"/>
      <c r="L1650" s="40"/>
    </row>
    <row r="1651" spans="6:12" x14ac:dyDescent="0.2">
      <c r="F1651" s="40"/>
      <c r="G1651" s="40"/>
      <c r="H1651" s="40"/>
      <c r="I1651" s="40"/>
      <c r="J1651" s="40"/>
      <c r="K1651" s="40"/>
      <c r="L1651" s="40"/>
    </row>
    <row r="1652" spans="6:12" x14ac:dyDescent="0.2">
      <c r="F1652" s="40"/>
      <c r="G1652" s="40"/>
      <c r="H1652" s="40"/>
      <c r="I1652" s="40"/>
      <c r="J1652" s="40"/>
      <c r="K1652" s="40"/>
      <c r="L1652" s="40"/>
    </row>
    <row r="1653" spans="6:12" x14ac:dyDescent="0.2">
      <c r="F1653" s="40"/>
      <c r="G1653" s="40"/>
      <c r="H1653" s="40"/>
      <c r="I1653" s="40"/>
      <c r="J1653" s="40"/>
      <c r="K1653" s="40"/>
      <c r="L1653" s="40"/>
    </row>
    <row r="1654" spans="6:12" x14ac:dyDescent="0.2">
      <c r="F1654" s="40"/>
      <c r="G1654" s="40"/>
      <c r="H1654" s="40"/>
      <c r="I1654" s="40"/>
      <c r="J1654" s="40"/>
      <c r="K1654" s="40"/>
      <c r="L1654" s="40"/>
    </row>
    <row r="1655" spans="6:12" x14ac:dyDescent="0.2">
      <c r="F1655" s="40"/>
      <c r="G1655" s="40"/>
      <c r="H1655" s="40"/>
      <c r="I1655" s="40"/>
      <c r="J1655" s="40"/>
      <c r="K1655" s="40"/>
      <c r="L1655" s="40"/>
    </row>
    <row r="1656" spans="6:12" x14ac:dyDescent="0.2">
      <c r="F1656" s="40"/>
      <c r="G1656" s="40"/>
      <c r="H1656" s="40"/>
      <c r="I1656" s="40"/>
      <c r="J1656" s="40"/>
      <c r="K1656" s="40"/>
      <c r="L1656" s="40"/>
    </row>
    <row r="1657" spans="6:12" x14ac:dyDescent="0.2">
      <c r="F1657" s="40"/>
      <c r="G1657" s="40"/>
      <c r="H1657" s="40"/>
      <c r="I1657" s="40"/>
      <c r="J1657" s="40"/>
      <c r="K1657" s="40"/>
      <c r="L1657" s="40"/>
    </row>
    <row r="1658" spans="6:12" x14ac:dyDescent="0.2">
      <c r="F1658" s="40"/>
      <c r="G1658" s="40"/>
      <c r="H1658" s="40"/>
      <c r="I1658" s="40"/>
      <c r="J1658" s="40"/>
      <c r="K1658" s="40"/>
      <c r="L1658" s="40"/>
    </row>
    <row r="1659" spans="6:12" x14ac:dyDescent="0.2">
      <c r="F1659" s="40"/>
      <c r="G1659" s="40"/>
      <c r="H1659" s="40"/>
      <c r="I1659" s="40"/>
      <c r="J1659" s="40"/>
      <c r="K1659" s="40"/>
      <c r="L1659" s="40"/>
    </row>
    <row r="1660" spans="6:12" x14ac:dyDescent="0.2">
      <c r="F1660" s="40"/>
      <c r="G1660" s="40"/>
      <c r="H1660" s="40"/>
      <c r="I1660" s="40"/>
      <c r="J1660" s="40"/>
      <c r="K1660" s="40"/>
      <c r="L1660" s="40"/>
    </row>
    <row r="1661" spans="6:12" x14ac:dyDescent="0.2">
      <c r="F1661" s="40"/>
      <c r="G1661" s="40"/>
      <c r="H1661" s="40"/>
      <c r="I1661" s="40"/>
      <c r="J1661" s="40"/>
      <c r="K1661" s="40"/>
      <c r="L1661" s="40"/>
    </row>
    <row r="1662" spans="6:12" x14ac:dyDescent="0.2">
      <c r="F1662" s="40"/>
      <c r="G1662" s="40"/>
      <c r="H1662" s="40"/>
      <c r="I1662" s="40"/>
      <c r="J1662" s="40"/>
      <c r="K1662" s="40"/>
      <c r="L1662" s="40"/>
    </row>
    <row r="1663" spans="6:12" x14ac:dyDescent="0.2">
      <c r="F1663" s="40"/>
      <c r="G1663" s="40"/>
      <c r="H1663" s="40"/>
      <c r="I1663" s="40"/>
      <c r="J1663" s="40"/>
      <c r="K1663" s="40"/>
      <c r="L1663" s="40"/>
    </row>
    <row r="1664" spans="6:12" x14ac:dyDescent="0.2">
      <c r="F1664" s="40"/>
      <c r="G1664" s="40"/>
      <c r="H1664" s="40"/>
      <c r="I1664" s="40"/>
      <c r="J1664" s="40"/>
      <c r="K1664" s="40"/>
      <c r="L1664" s="40"/>
    </row>
    <row r="1665" spans="6:12" x14ac:dyDescent="0.2">
      <c r="F1665" s="40"/>
      <c r="G1665" s="40"/>
      <c r="H1665" s="40"/>
      <c r="I1665" s="40"/>
      <c r="J1665" s="40"/>
      <c r="K1665" s="40"/>
      <c r="L1665" s="40"/>
    </row>
    <row r="1666" spans="6:12" x14ac:dyDescent="0.2">
      <c r="F1666" s="40"/>
      <c r="G1666" s="40"/>
      <c r="H1666" s="40"/>
      <c r="I1666" s="40"/>
      <c r="J1666" s="40"/>
      <c r="K1666" s="40"/>
      <c r="L1666" s="40"/>
    </row>
    <row r="1667" spans="6:12" x14ac:dyDescent="0.2">
      <c r="F1667" s="40"/>
      <c r="G1667" s="40"/>
      <c r="H1667" s="40"/>
      <c r="I1667" s="40"/>
      <c r="J1667" s="40"/>
      <c r="K1667" s="40"/>
      <c r="L1667" s="40"/>
    </row>
    <row r="1668" spans="6:12" x14ac:dyDescent="0.2">
      <c r="F1668" s="40"/>
      <c r="G1668" s="40"/>
      <c r="H1668" s="40"/>
      <c r="I1668" s="40"/>
      <c r="J1668" s="40"/>
      <c r="K1668" s="40"/>
      <c r="L1668" s="40"/>
    </row>
    <row r="1669" spans="6:12" x14ac:dyDescent="0.2">
      <c r="F1669" s="40"/>
      <c r="G1669" s="40"/>
      <c r="H1669" s="40"/>
      <c r="I1669" s="40"/>
      <c r="J1669" s="40"/>
      <c r="K1669" s="40"/>
      <c r="L1669" s="40"/>
    </row>
    <row r="1670" spans="6:12" x14ac:dyDescent="0.2">
      <c r="F1670" s="40"/>
      <c r="G1670" s="40"/>
      <c r="H1670" s="40"/>
      <c r="I1670" s="40"/>
      <c r="J1670" s="40"/>
      <c r="K1670" s="40"/>
      <c r="L1670" s="40"/>
    </row>
    <row r="1671" spans="6:12" x14ac:dyDescent="0.2">
      <c r="F1671" s="40"/>
      <c r="G1671" s="40"/>
      <c r="H1671" s="40"/>
      <c r="I1671" s="40"/>
      <c r="J1671" s="40"/>
      <c r="K1671" s="40"/>
      <c r="L1671" s="40"/>
    </row>
    <row r="1672" spans="6:12" x14ac:dyDescent="0.2">
      <c r="F1672" s="40"/>
      <c r="G1672" s="40"/>
      <c r="H1672" s="40"/>
      <c r="I1672" s="40"/>
      <c r="J1672" s="40"/>
      <c r="K1672" s="40"/>
      <c r="L1672" s="40"/>
    </row>
    <row r="1673" spans="6:12" x14ac:dyDescent="0.2">
      <c r="F1673" s="40"/>
      <c r="G1673" s="40"/>
      <c r="H1673" s="40"/>
      <c r="I1673" s="40"/>
      <c r="J1673" s="40"/>
      <c r="K1673" s="40"/>
      <c r="L1673" s="40"/>
    </row>
    <row r="1674" spans="6:12" x14ac:dyDescent="0.2">
      <c r="F1674" s="40"/>
      <c r="G1674" s="40"/>
      <c r="H1674" s="40"/>
      <c r="I1674" s="40"/>
      <c r="J1674" s="40"/>
      <c r="K1674" s="40"/>
      <c r="L1674" s="40"/>
    </row>
    <row r="1675" spans="6:12" x14ac:dyDescent="0.2">
      <c r="F1675" s="40"/>
      <c r="G1675" s="40"/>
      <c r="H1675" s="40"/>
      <c r="I1675" s="40"/>
      <c r="J1675" s="40"/>
      <c r="K1675" s="40"/>
      <c r="L1675" s="40"/>
    </row>
    <row r="1676" spans="6:12" x14ac:dyDescent="0.2">
      <c r="F1676" s="40"/>
      <c r="G1676" s="40"/>
      <c r="H1676" s="40"/>
      <c r="I1676" s="40"/>
      <c r="J1676" s="40"/>
      <c r="K1676" s="40"/>
      <c r="L1676" s="40"/>
    </row>
    <row r="1677" spans="6:12" x14ac:dyDescent="0.2">
      <c r="F1677" s="40"/>
      <c r="G1677" s="40"/>
      <c r="H1677" s="40"/>
      <c r="I1677" s="40"/>
      <c r="J1677" s="40"/>
      <c r="K1677" s="40"/>
      <c r="L1677" s="40"/>
    </row>
    <row r="1678" spans="6:12" x14ac:dyDescent="0.2">
      <c r="F1678" s="40"/>
      <c r="G1678" s="40"/>
      <c r="H1678" s="40"/>
      <c r="I1678" s="40"/>
      <c r="J1678" s="40"/>
      <c r="K1678" s="40"/>
      <c r="L1678" s="40"/>
    </row>
    <row r="1679" spans="6:12" x14ac:dyDescent="0.2">
      <c r="F1679" s="40"/>
      <c r="G1679" s="40"/>
      <c r="H1679" s="40"/>
      <c r="I1679" s="40"/>
      <c r="J1679" s="40"/>
      <c r="K1679" s="40"/>
      <c r="L1679" s="40"/>
    </row>
    <row r="1680" spans="6:12" x14ac:dyDescent="0.2">
      <c r="F1680" s="40"/>
      <c r="G1680" s="40"/>
      <c r="H1680" s="40"/>
      <c r="I1680" s="40"/>
      <c r="J1680" s="40"/>
      <c r="K1680" s="40"/>
      <c r="L1680" s="40"/>
    </row>
    <row r="1681" spans="6:12" x14ac:dyDescent="0.2">
      <c r="F1681" s="40"/>
      <c r="G1681" s="40"/>
      <c r="H1681" s="40"/>
      <c r="I1681" s="40"/>
      <c r="J1681" s="40"/>
      <c r="K1681" s="40"/>
      <c r="L1681" s="40"/>
    </row>
    <row r="1682" spans="6:12" x14ac:dyDescent="0.2">
      <c r="F1682" s="40"/>
      <c r="G1682" s="40"/>
      <c r="H1682" s="40"/>
      <c r="I1682" s="40"/>
      <c r="J1682" s="40"/>
      <c r="K1682" s="40"/>
      <c r="L1682" s="40"/>
    </row>
    <row r="1683" spans="6:12" x14ac:dyDescent="0.2">
      <c r="F1683" s="40"/>
      <c r="G1683" s="40"/>
      <c r="H1683" s="40"/>
      <c r="I1683" s="40"/>
      <c r="J1683" s="40"/>
      <c r="K1683" s="40"/>
      <c r="L1683" s="40"/>
    </row>
    <row r="1684" spans="6:12" x14ac:dyDescent="0.2">
      <c r="F1684" s="40"/>
      <c r="G1684" s="40"/>
      <c r="H1684" s="40"/>
      <c r="I1684" s="40"/>
      <c r="J1684" s="40"/>
      <c r="K1684" s="40"/>
      <c r="L1684" s="40"/>
    </row>
    <row r="1685" spans="6:12" x14ac:dyDescent="0.2">
      <c r="F1685" s="40"/>
      <c r="G1685" s="40"/>
      <c r="H1685" s="40"/>
      <c r="I1685" s="40"/>
      <c r="J1685" s="40"/>
      <c r="K1685" s="40"/>
      <c r="L1685" s="40"/>
    </row>
    <row r="1686" spans="6:12" x14ac:dyDescent="0.2">
      <c r="F1686" s="40"/>
      <c r="G1686" s="40"/>
      <c r="H1686" s="40"/>
      <c r="I1686" s="40"/>
      <c r="J1686" s="40"/>
      <c r="K1686" s="40"/>
      <c r="L1686" s="40"/>
    </row>
    <row r="1687" spans="6:12" x14ac:dyDescent="0.2">
      <c r="F1687" s="40"/>
      <c r="G1687" s="40"/>
      <c r="H1687" s="40"/>
      <c r="I1687" s="40"/>
      <c r="J1687" s="40"/>
      <c r="K1687" s="40"/>
      <c r="L1687" s="40"/>
    </row>
    <row r="1688" spans="6:12" x14ac:dyDescent="0.2">
      <c r="F1688" s="40"/>
      <c r="G1688" s="40"/>
      <c r="H1688" s="40"/>
      <c r="I1688" s="40"/>
      <c r="J1688" s="40"/>
      <c r="K1688" s="40"/>
      <c r="L1688" s="40"/>
    </row>
    <row r="1689" spans="6:12" x14ac:dyDescent="0.2">
      <c r="F1689" s="40"/>
      <c r="G1689" s="40"/>
      <c r="H1689" s="40"/>
      <c r="I1689" s="40"/>
      <c r="J1689" s="40"/>
      <c r="K1689" s="40"/>
      <c r="L1689" s="40"/>
    </row>
    <row r="1690" spans="6:12" x14ac:dyDescent="0.2">
      <c r="F1690" s="40"/>
      <c r="G1690" s="40"/>
      <c r="H1690" s="40"/>
      <c r="I1690" s="40"/>
      <c r="J1690" s="40"/>
      <c r="K1690" s="40"/>
      <c r="L1690" s="40"/>
    </row>
    <row r="1691" spans="6:12" x14ac:dyDescent="0.2">
      <c r="F1691" s="40"/>
      <c r="G1691" s="40"/>
      <c r="H1691" s="40"/>
      <c r="I1691" s="40"/>
      <c r="J1691" s="40"/>
      <c r="K1691" s="40"/>
      <c r="L1691" s="40"/>
    </row>
    <row r="1692" spans="6:12" x14ac:dyDescent="0.2">
      <c r="F1692" s="40"/>
      <c r="G1692" s="40"/>
      <c r="H1692" s="40"/>
      <c r="I1692" s="40"/>
      <c r="J1692" s="40"/>
      <c r="K1692" s="40"/>
      <c r="L1692" s="40"/>
    </row>
    <row r="1693" spans="6:12" x14ac:dyDescent="0.2">
      <c r="F1693" s="40"/>
      <c r="G1693" s="40"/>
      <c r="H1693" s="40"/>
      <c r="I1693" s="40"/>
      <c r="J1693" s="40"/>
      <c r="K1693" s="40"/>
      <c r="L1693" s="40"/>
    </row>
    <row r="1694" spans="6:12" x14ac:dyDescent="0.2">
      <c r="F1694" s="40"/>
      <c r="G1694" s="40"/>
      <c r="H1694" s="40"/>
      <c r="I1694" s="40"/>
      <c r="J1694" s="40"/>
      <c r="K1694" s="40"/>
      <c r="L1694" s="40"/>
    </row>
    <row r="1695" spans="6:12" x14ac:dyDescent="0.2">
      <c r="F1695" s="40"/>
      <c r="G1695" s="40"/>
      <c r="H1695" s="40"/>
      <c r="I1695" s="40"/>
      <c r="J1695" s="40"/>
      <c r="K1695" s="40"/>
      <c r="L1695" s="40"/>
    </row>
    <row r="1696" spans="6:12" x14ac:dyDescent="0.2">
      <c r="F1696" s="40"/>
      <c r="G1696" s="40"/>
      <c r="H1696" s="40"/>
      <c r="I1696" s="40"/>
      <c r="J1696" s="40"/>
      <c r="K1696" s="40"/>
      <c r="L1696" s="40"/>
    </row>
    <row r="1697" spans="6:12" x14ac:dyDescent="0.2">
      <c r="F1697" s="40"/>
      <c r="G1697" s="40"/>
      <c r="H1697" s="40"/>
      <c r="I1697" s="40"/>
      <c r="J1697" s="40"/>
      <c r="K1697" s="40"/>
      <c r="L1697" s="40"/>
    </row>
    <row r="1698" spans="6:12" x14ac:dyDescent="0.2">
      <c r="F1698" s="40"/>
      <c r="G1698" s="40"/>
      <c r="H1698" s="40"/>
      <c r="I1698" s="40"/>
      <c r="J1698" s="40"/>
      <c r="K1698" s="40"/>
      <c r="L1698" s="40"/>
    </row>
    <row r="1699" spans="6:12" x14ac:dyDescent="0.2">
      <c r="F1699" s="40"/>
      <c r="G1699" s="40"/>
      <c r="H1699" s="40"/>
      <c r="I1699" s="40"/>
      <c r="J1699" s="40"/>
      <c r="K1699" s="40"/>
      <c r="L1699" s="40"/>
    </row>
    <row r="1700" spans="6:12" x14ac:dyDescent="0.2">
      <c r="F1700" s="40"/>
      <c r="G1700" s="40"/>
      <c r="H1700" s="40"/>
      <c r="I1700" s="40"/>
      <c r="J1700" s="40"/>
      <c r="K1700" s="40"/>
      <c r="L1700" s="40"/>
    </row>
    <row r="1701" spans="6:12" x14ac:dyDescent="0.2">
      <c r="F1701" s="40"/>
      <c r="G1701" s="40"/>
      <c r="H1701" s="40"/>
      <c r="I1701" s="40"/>
      <c r="J1701" s="40"/>
      <c r="K1701" s="40"/>
      <c r="L1701" s="40"/>
    </row>
    <row r="1702" spans="6:12" x14ac:dyDescent="0.2">
      <c r="F1702" s="40"/>
      <c r="G1702" s="40"/>
      <c r="H1702" s="40"/>
      <c r="I1702" s="40"/>
      <c r="J1702" s="40"/>
      <c r="K1702" s="40"/>
      <c r="L1702" s="40"/>
    </row>
    <row r="1703" spans="6:12" x14ac:dyDescent="0.2">
      <c r="F1703" s="40"/>
      <c r="G1703" s="40"/>
      <c r="H1703" s="40"/>
      <c r="I1703" s="40"/>
      <c r="J1703" s="40"/>
      <c r="K1703" s="40"/>
      <c r="L1703" s="40"/>
    </row>
    <row r="1704" spans="6:12" x14ac:dyDescent="0.2">
      <c r="F1704" s="40"/>
      <c r="G1704" s="40"/>
      <c r="H1704" s="40"/>
      <c r="I1704" s="40"/>
      <c r="J1704" s="40"/>
      <c r="K1704" s="40"/>
      <c r="L1704" s="40"/>
    </row>
    <row r="1705" spans="6:12" x14ac:dyDescent="0.2">
      <c r="F1705" s="40"/>
      <c r="G1705" s="40"/>
      <c r="H1705" s="40"/>
      <c r="I1705" s="40"/>
      <c r="J1705" s="40"/>
      <c r="K1705" s="40"/>
      <c r="L1705" s="40"/>
    </row>
    <row r="1706" spans="6:12" x14ac:dyDescent="0.2">
      <c r="F1706" s="40"/>
      <c r="G1706" s="40"/>
      <c r="H1706" s="40"/>
      <c r="I1706" s="40"/>
      <c r="J1706" s="40"/>
      <c r="K1706" s="40"/>
      <c r="L1706" s="40"/>
    </row>
    <row r="1707" spans="6:12" x14ac:dyDescent="0.2">
      <c r="F1707" s="40"/>
      <c r="G1707" s="40"/>
      <c r="H1707" s="40"/>
      <c r="I1707" s="40"/>
      <c r="J1707" s="40"/>
      <c r="K1707" s="40"/>
      <c r="L1707" s="40"/>
    </row>
    <row r="1708" spans="6:12" x14ac:dyDescent="0.2">
      <c r="F1708" s="40"/>
      <c r="G1708" s="40"/>
      <c r="H1708" s="40"/>
      <c r="I1708" s="40"/>
      <c r="J1708" s="40"/>
      <c r="K1708" s="40"/>
      <c r="L1708" s="40"/>
    </row>
    <row r="1709" spans="6:12" x14ac:dyDescent="0.2">
      <c r="F1709" s="40"/>
      <c r="G1709" s="40"/>
      <c r="H1709" s="40"/>
      <c r="I1709" s="40"/>
      <c r="J1709" s="40"/>
      <c r="K1709" s="40"/>
      <c r="L1709" s="40"/>
    </row>
    <row r="1710" spans="6:12" x14ac:dyDescent="0.2">
      <c r="F1710" s="40"/>
      <c r="G1710" s="40"/>
      <c r="H1710" s="40"/>
      <c r="I1710" s="40"/>
      <c r="J1710" s="40"/>
      <c r="K1710" s="40"/>
      <c r="L1710" s="40"/>
    </row>
    <row r="1711" spans="6:12" x14ac:dyDescent="0.2">
      <c r="F1711" s="40"/>
      <c r="G1711" s="40"/>
      <c r="H1711" s="40"/>
      <c r="I1711" s="40"/>
      <c r="J1711" s="40"/>
      <c r="K1711" s="40"/>
      <c r="L1711" s="40"/>
    </row>
    <row r="1712" spans="6:12" x14ac:dyDescent="0.2">
      <c r="F1712" s="40"/>
      <c r="G1712" s="40"/>
      <c r="H1712" s="40"/>
      <c r="I1712" s="40"/>
      <c r="J1712" s="40"/>
      <c r="K1712" s="40"/>
      <c r="L1712" s="40"/>
    </row>
    <row r="1713" spans="6:12" x14ac:dyDescent="0.2">
      <c r="F1713" s="40"/>
      <c r="G1713" s="40"/>
      <c r="H1713" s="40"/>
      <c r="I1713" s="40"/>
      <c r="J1713" s="40"/>
      <c r="K1713" s="40"/>
      <c r="L1713" s="40"/>
    </row>
    <row r="1714" spans="6:12" x14ac:dyDescent="0.2">
      <c r="G1714" s="40"/>
      <c r="H1714" s="40"/>
      <c r="J1714" s="40"/>
      <c r="K1714" s="40"/>
    </row>
    <row r="1715" spans="6:12" x14ac:dyDescent="0.2">
      <c r="G1715" s="40"/>
      <c r="H1715" s="40"/>
      <c r="J1715" s="40"/>
      <c r="K1715" s="40"/>
    </row>
  </sheetData>
  <sheetProtection formatColumns="0"/>
  <mergeCells count="6">
    <mergeCell ref="A343:E343"/>
    <mergeCell ref="I2:L2"/>
    <mergeCell ref="A5:L5"/>
    <mergeCell ref="M2:N2"/>
    <mergeCell ref="F3:N3"/>
    <mergeCell ref="M4:N4"/>
  </mergeCells>
  <phoneticPr fontId="0" type="noConversion"/>
  <pageMargins left="0.78740157480314965" right="0.59055118110236227" top="0.78740157480314965" bottom="0.78740157480314965" header="0.31496062992125984" footer="0.19685039370078741"/>
  <pageSetup paperSize="9" scale="52" fitToHeight="0" orientation="landscape" r:id="rId1"/>
  <headerFooter alignWithMargins="0">
    <oddFooter>&amp;C&amp;P</oddFooter>
  </headerFooter>
  <rowBreaks count="2" manualBreakCount="2">
    <brk id="27" max="13" man="1"/>
    <brk id="65"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dimension ref="A2:R1350"/>
  <sheetViews>
    <sheetView workbookViewId="0"/>
  </sheetViews>
  <sheetFormatPr defaultColWidth="9.140625" defaultRowHeight="12.75" x14ac:dyDescent="0.2"/>
  <cols>
    <col min="1" max="2" width="9.140625" style="1"/>
    <col min="3" max="3" width="9.140625" style="2"/>
    <col min="4" max="16384" width="9.140625" style="1"/>
  </cols>
  <sheetData>
    <row r="2" spans="1:2" x14ac:dyDescent="0.2">
      <c r="B2" s="2"/>
    </row>
    <row r="3" spans="1:2" x14ac:dyDescent="0.2">
      <c r="B3" s="2"/>
    </row>
    <row r="4" spans="1:2" x14ac:dyDescent="0.2">
      <c r="B4" s="1">
        <f>Лист1!$A$4:$E$1459</f>
        <v>0</v>
      </c>
    </row>
    <row r="5" spans="1:2" x14ac:dyDescent="0.2">
      <c r="B5" s="2">
        <v>1.05</v>
      </c>
    </row>
    <row r="6" spans="1:2" x14ac:dyDescent="0.2">
      <c r="B6" s="2" t="s">
        <v>94</v>
      </c>
    </row>
    <row r="7" spans="1:2" x14ac:dyDescent="0.2">
      <c r="B7" s="2" t="b">
        <v>1</v>
      </c>
    </row>
    <row r="8" spans="1:2" x14ac:dyDescent="0.2">
      <c r="B8" s="2" t="b">
        <v>0</v>
      </c>
    </row>
    <row r="9" spans="1:2" x14ac:dyDescent="0.2">
      <c r="B9" s="2" t="b">
        <v>1</v>
      </c>
    </row>
    <row r="10" spans="1:2" x14ac:dyDescent="0.2">
      <c r="B10" s="2" t="b">
        <v>1</v>
      </c>
    </row>
    <row r="11" spans="1:2" x14ac:dyDescent="0.2">
      <c r="B11" s="2" t="b">
        <v>1</v>
      </c>
    </row>
    <row r="12" spans="1:2" x14ac:dyDescent="0.2">
      <c r="B12" s="2" t="b">
        <v>1</v>
      </c>
    </row>
    <row r="13" spans="1:2" x14ac:dyDescent="0.2">
      <c r="B13" s="2">
        <v>10</v>
      </c>
    </row>
    <row r="14" spans="1:2" x14ac:dyDescent="0.2">
      <c r="B14" s="1" t="e">
        <f>(Лист1!#REF!)</f>
        <v>#REF!</v>
      </c>
    </row>
    <row r="15" spans="1:2" x14ac:dyDescent="0.2">
      <c r="A15" s="2" t="s">
        <v>1559</v>
      </c>
      <c r="B15" s="2">
        <v>2986</v>
      </c>
    </row>
    <row r="16" spans="1:2" x14ac:dyDescent="0.2">
      <c r="B16" s="1" t="s">
        <v>341</v>
      </c>
    </row>
    <row r="17" spans="1:18" x14ac:dyDescent="0.2">
      <c r="B17" s="1" t="s">
        <v>1558</v>
      </c>
    </row>
    <row r="18" spans="1:18" x14ac:dyDescent="0.2">
      <c r="A18" s="2" t="e">
        <f>Лист1!#REF!</f>
        <v>#REF!</v>
      </c>
      <c r="B18" s="1" t="s">
        <v>340</v>
      </c>
    </row>
    <row r="19" spans="1:18" x14ac:dyDescent="0.2">
      <c r="A19" s="2" t="e">
        <f>Лист1!#REF!</f>
        <v>#REF!</v>
      </c>
      <c r="B19" s="2" t="s">
        <v>339</v>
      </c>
      <c r="C19" s="2">
        <v>2</v>
      </c>
      <c r="D19" s="1" t="s">
        <v>342</v>
      </c>
      <c r="E19" s="1" t="s">
        <v>343</v>
      </c>
      <c r="F19" s="1" t="s">
        <v>345</v>
      </c>
      <c r="G19" s="1" t="s">
        <v>346</v>
      </c>
      <c r="H19" s="1" t="s">
        <v>347</v>
      </c>
      <c r="I19" s="1" t="s">
        <v>348</v>
      </c>
      <c r="J19" s="1" t="s">
        <v>350</v>
      </c>
      <c r="K19" s="1" t="s">
        <v>1464</v>
      </c>
      <c r="L19" s="1" t="s">
        <v>1554</v>
      </c>
    </row>
    <row r="20" spans="1:18" x14ac:dyDescent="0.2">
      <c r="C20" s="1">
        <v>0.7055475115776062</v>
      </c>
      <c r="D20" s="1" t="s">
        <v>342</v>
      </c>
      <c r="E20" s="1" t="s">
        <v>343</v>
      </c>
      <c r="F20" s="1" t="s">
        <v>345</v>
      </c>
      <c r="G20" s="1" t="s">
        <v>346</v>
      </c>
      <c r="H20" s="1" t="s">
        <v>347</v>
      </c>
      <c r="I20" s="1" t="s">
        <v>1560</v>
      </c>
      <c r="J20" s="1" t="s">
        <v>1549</v>
      </c>
      <c r="K20" s="1" t="s">
        <v>1561</v>
      </c>
      <c r="L20" s="1" t="s">
        <v>1562</v>
      </c>
      <c r="M20" s="1" t="s">
        <v>1465</v>
      </c>
      <c r="N20" s="1" t="s">
        <v>1466</v>
      </c>
      <c r="O20" s="1" t="s">
        <v>1467</v>
      </c>
      <c r="P20" s="1" t="s">
        <v>1468</v>
      </c>
      <c r="Q20" s="1" t="s">
        <v>1469</v>
      </c>
      <c r="R20" s="1" t="s">
        <v>1470</v>
      </c>
    </row>
    <row r="21" spans="1:18" s="2" customFormat="1" x14ac:dyDescent="0.2">
      <c r="C21" s="3" t="s">
        <v>1761</v>
      </c>
      <c r="D21" s="3" t="s">
        <v>1752</v>
      </c>
      <c r="E21" s="3" t="s">
        <v>1753</v>
      </c>
      <c r="F21" s="3" t="s">
        <v>1754</v>
      </c>
      <c r="G21" s="3" t="s">
        <v>1755</v>
      </c>
      <c r="H21" s="3" t="s">
        <v>1756</v>
      </c>
      <c r="I21" s="3" t="s">
        <v>1757</v>
      </c>
      <c r="J21" s="3" t="s">
        <v>1758</v>
      </c>
      <c r="K21" s="3" t="s">
        <v>1759</v>
      </c>
      <c r="L21" s="3" t="s">
        <v>1760</v>
      </c>
    </row>
    <row r="22" spans="1:18" x14ac:dyDescent="0.2">
      <c r="C22" s="3" t="s">
        <v>1762</v>
      </c>
      <c r="M22" s="1">
        <v>1</v>
      </c>
      <c r="N22" s="1" t="s">
        <v>1471</v>
      </c>
      <c r="O22" s="1" t="s">
        <v>1471</v>
      </c>
      <c r="P22" s="1" t="s">
        <v>1471</v>
      </c>
      <c r="Q22" s="1" t="s">
        <v>1471</v>
      </c>
      <c r="R22" s="1" t="s">
        <v>1471</v>
      </c>
    </row>
    <row r="23" spans="1:18" x14ac:dyDescent="0.2">
      <c r="C23" s="3" t="s">
        <v>1763</v>
      </c>
      <c r="K23"/>
      <c r="L23"/>
      <c r="M23" s="1">
        <v>3</v>
      </c>
      <c r="N23" s="1" t="s">
        <v>1472</v>
      </c>
      <c r="O23" s="1" t="s">
        <v>1473</v>
      </c>
      <c r="P23" s="1" t="s">
        <v>1471</v>
      </c>
      <c r="Q23" s="1" t="s">
        <v>1471</v>
      </c>
      <c r="R23" s="1" t="s">
        <v>1471</v>
      </c>
    </row>
    <row r="24" spans="1:18" x14ac:dyDescent="0.2">
      <c r="C24" s="3" t="s">
        <v>1764</v>
      </c>
      <c r="K24"/>
      <c r="L24"/>
      <c r="M24" s="1">
        <v>4</v>
      </c>
      <c r="N24" s="1" t="s">
        <v>1472</v>
      </c>
      <c r="O24" s="1" t="s">
        <v>1475</v>
      </c>
      <c r="P24" s="1" t="s">
        <v>1471</v>
      </c>
      <c r="Q24" s="1" t="s">
        <v>1471</v>
      </c>
      <c r="R24" s="1" t="s">
        <v>1471</v>
      </c>
    </row>
    <row r="25" spans="1:18" x14ac:dyDescent="0.2">
      <c r="C25" s="3" t="s">
        <v>1765</v>
      </c>
      <c r="K25"/>
      <c r="L25"/>
      <c r="M25" s="1">
        <v>2</v>
      </c>
      <c r="N25" s="1" t="s">
        <v>1472</v>
      </c>
      <c r="O25" s="1" t="s">
        <v>1471</v>
      </c>
      <c r="P25" s="1" t="s">
        <v>1471</v>
      </c>
      <c r="Q25" s="1" t="s">
        <v>1471</v>
      </c>
      <c r="R25" s="1" t="s">
        <v>1471</v>
      </c>
    </row>
    <row r="26" spans="1:18" x14ac:dyDescent="0.2">
      <c r="C26" s="3" t="s">
        <v>1766</v>
      </c>
      <c r="K26"/>
      <c r="L26"/>
      <c r="M26" s="1">
        <v>17</v>
      </c>
      <c r="N26" s="1" t="s">
        <v>1480</v>
      </c>
      <c r="O26" s="1" t="s">
        <v>1473</v>
      </c>
      <c r="P26" s="1" t="s">
        <v>1471</v>
      </c>
      <c r="Q26" s="1" t="s">
        <v>1471</v>
      </c>
      <c r="R26" s="1" t="s">
        <v>1471</v>
      </c>
    </row>
    <row r="27" spans="1:18" x14ac:dyDescent="0.2">
      <c r="C27" s="3" t="s">
        <v>772</v>
      </c>
      <c r="K27"/>
      <c r="L27"/>
      <c r="M27" s="1">
        <v>22</v>
      </c>
      <c r="N27" s="1" t="s">
        <v>1480</v>
      </c>
      <c r="O27" s="1" t="s">
        <v>1484</v>
      </c>
      <c r="P27" s="1" t="s">
        <v>1471</v>
      </c>
      <c r="Q27" s="1" t="s">
        <v>1471</v>
      </c>
      <c r="R27" s="1" t="s">
        <v>1471</v>
      </c>
    </row>
    <row r="28" spans="1:18" x14ac:dyDescent="0.2">
      <c r="C28" s="3" t="s">
        <v>773</v>
      </c>
      <c r="K28"/>
      <c r="L28"/>
      <c r="M28" s="1">
        <v>16</v>
      </c>
      <c r="N28" s="1" t="s">
        <v>1480</v>
      </c>
      <c r="O28" s="1" t="s">
        <v>1471</v>
      </c>
      <c r="P28" s="1" t="s">
        <v>1471</v>
      </c>
      <c r="Q28" s="1" t="s">
        <v>1471</v>
      </c>
      <c r="R28" s="1" t="s">
        <v>1471</v>
      </c>
    </row>
    <row r="29" spans="1:18" x14ac:dyDescent="0.2">
      <c r="C29" s="3" t="s">
        <v>774</v>
      </c>
      <c r="K29"/>
      <c r="L29"/>
      <c r="M29" s="1">
        <v>33</v>
      </c>
      <c r="N29" s="1" t="s">
        <v>1486</v>
      </c>
      <c r="O29" s="1" t="s">
        <v>1473</v>
      </c>
      <c r="P29" s="1" t="s">
        <v>1471</v>
      </c>
      <c r="Q29" s="1" t="s">
        <v>1471</v>
      </c>
      <c r="R29" s="1" t="s">
        <v>1471</v>
      </c>
    </row>
    <row r="30" spans="1:18" x14ac:dyDescent="0.2">
      <c r="C30" s="3" t="s">
        <v>775</v>
      </c>
      <c r="K30"/>
      <c r="L30"/>
      <c r="M30" s="1">
        <v>34</v>
      </c>
      <c r="N30" s="1" t="s">
        <v>1486</v>
      </c>
      <c r="O30" s="1" t="s">
        <v>1479</v>
      </c>
      <c r="P30" s="1" t="s">
        <v>1471</v>
      </c>
      <c r="Q30" s="1" t="s">
        <v>1471</v>
      </c>
      <c r="R30" s="1" t="s">
        <v>1471</v>
      </c>
    </row>
    <row r="31" spans="1:18" x14ac:dyDescent="0.2">
      <c r="C31" s="3" t="s">
        <v>776</v>
      </c>
      <c r="K31"/>
      <c r="L31"/>
      <c r="M31" s="1">
        <v>32</v>
      </c>
      <c r="N31" s="1" t="s">
        <v>1486</v>
      </c>
      <c r="O31" s="1" t="s">
        <v>1471</v>
      </c>
      <c r="P31" s="1" t="s">
        <v>1471</v>
      </c>
      <c r="Q31" s="1" t="s">
        <v>1471</v>
      </c>
      <c r="R31" s="1" t="s">
        <v>1471</v>
      </c>
    </row>
    <row r="32" spans="1:18" x14ac:dyDescent="0.2">
      <c r="C32" s="3" t="s">
        <v>777</v>
      </c>
      <c r="K32"/>
      <c r="L32"/>
      <c r="M32" s="1">
        <v>52</v>
      </c>
      <c r="N32" s="1" t="s">
        <v>1491</v>
      </c>
      <c r="O32" s="1" t="s">
        <v>1473</v>
      </c>
      <c r="P32" s="1" t="s">
        <v>1471</v>
      </c>
      <c r="Q32" s="1" t="s">
        <v>1471</v>
      </c>
      <c r="R32" s="1" t="s">
        <v>1471</v>
      </c>
    </row>
    <row r="33" spans="3:18" x14ac:dyDescent="0.2">
      <c r="C33" s="3" t="s">
        <v>778</v>
      </c>
      <c r="K33"/>
      <c r="L33"/>
      <c r="M33" s="1">
        <v>53</v>
      </c>
      <c r="N33" s="1" t="s">
        <v>1491</v>
      </c>
      <c r="O33" s="1" t="s">
        <v>1479</v>
      </c>
      <c r="P33" s="1" t="s">
        <v>1471</v>
      </c>
      <c r="Q33" s="1" t="s">
        <v>1471</v>
      </c>
      <c r="R33" s="1" t="s">
        <v>1471</v>
      </c>
    </row>
    <row r="34" spans="3:18" x14ac:dyDescent="0.2">
      <c r="C34" s="3" t="s">
        <v>779</v>
      </c>
      <c r="K34"/>
      <c r="L34"/>
      <c r="M34" s="1">
        <v>51</v>
      </c>
      <c r="N34" s="1" t="s">
        <v>1491</v>
      </c>
      <c r="O34" s="1" t="s">
        <v>1471</v>
      </c>
      <c r="P34" s="1" t="s">
        <v>1471</v>
      </c>
      <c r="Q34" s="1" t="s">
        <v>1471</v>
      </c>
      <c r="R34" s="1" t="s">
        <v>1471</v>
      </c>
    </row>
    <row r="35" spans="3:18" x14ac:dyDescent="0.2">
      <c r="C35" s="3" t="s">
        <v>780</v>
      </c>
      <c r="K35"/>
      <c r="L35"/>
      <c r="M35" s="1">
        <v>144</v>
      </c>
      <c r="N35" s="1" t="s">
        <v>1482</v>
      </c>
      <c r="O35" s="1" t="s">
        <v>1483</v>
      </c>
      <c r="P35" s="1" t="s">
        <v>1471</v>
      </c>
      <c r="Q35" s="1" t="s">
        <v>1471</v>
      </c>
      <c r="R35" s="1" t="s">
        <v>1471</v>
      </c>
    </row>
    <row r="36" spans="3:18" x14ac:dyDescent="0.2">
      <c r="C36" s="3" t="s">
        <v>1785</v>
      </c>
      <c r="K36"/>
      <c r="L36"/>
      <c r="M36" s="1">
        <v>145</v>
      </c>
      <c r="N36" s="1" t="s">
        <v>1482</v>
      </c>
      <c r="O36" s="1" t="s">
        <v>1496</v>
      </c>
      <c r="P36" s="1" t="s">
        <v>1471</v>
      </c>
      <c r="Q36" s="1" t="s">
        <v>1471</v>
      </c>
      <c r="R36" s="1" t="s">
        <v>1471</v>
      </c>
    </row>
    <row r="37" spans="3:18" x14ac:dyDescent="0.2">
      <c r="C37" s="3" t="s">
        <v>1786</v>
      </c>
      <c r="K37"/>
      <c r="L37"/>
      <c r="M37" s="1">
        <v>146</v>
      </c>
      <c r="N37" s="1" t="s">
        <v>1482</v>
      </c>
      <c r="O37" s="1" t="s">
        <v>1496</v>
      </c>
      <c r="P37" s="1" t="s">
        <v>1471</v>
      </c>
      <c r="Q37" s="1" t="s">
        <v>1497</v>
      </c>
      <c r="R37" s="1" t="s">
        <v>1471</v>
      </c>
    </row>
    <row r="38" spans="3:18" x14ac:dyDescent="0.2">
      <c r="C38" s="3" t="s">
        <v>1787</v>
      </c>
      <c r="K38"/>
      <c r="L38"/>
      <c r="M38" s="1">
        <v>169</v>
      </c>
      <c r="N38" s="1" t="s">
        <v>1482</v>
      </c>
      <c r="O38" s="1" t="s">
        <v>1503</v>
      </c>
      <c r="P38" s="1" t="s">
        <v>1471</v>
      </c>
      <c r="Q38" s="1" t="s">
        <v>1471</v>
      </c>
      <c r="R38" s="1" t="s">
        <v>1471</v>
      </c>
    </row>
    <row r="39" spans="3:18" x14ac:dyDescent="0.2">
      <c r="C39" s="3" t="s">
        <v>1788</v>
      </c>
      <c r="K39"/>
      <c r="L39"/>
      <c r="M39" s="1">
        <v>170</v>
      </c>
      <c r="N39" s="1" t="s">
        <v>1482</v>
      </c>
      <c r="O39" s="1" t="s">
        <v>1503</v>
      </c>
      <c r="P39" s="1" t="s">
        <v>1471</v>
      </c>
      <c r="Q39" s="1" t="s">
        <v>1504</v>
      </c>
      <c r="R39" s="1" t="s">
        <v>1471</v>
      </c>
    </row>
    <row r="40" spans="3:18" x14ac:dyDescent="0.2">
      <c r="C40" s="3" t="s">
        <v>1789</v>
      </c>
      <c r="K40"/>
      <c r="L40"/>
      <c r="M40" s="1">
        <v>173</v>
      </c>
      <c r="N40" s="1" t="s">
        <v>1482</v>
      </c>
      <c r="O40" s="1" t="s">
        <v>1503</v>
      </c>
      <c r="P40" s="1" t="s">
        <v>1471</v>
      </c>
      <c r="Q40" s="1" t="s">
        <v>1497</v>
      </c>
      <c r="R40" s="1" t="s">
        <v>1471</v>
      </c>
    </row>
    <row r="41" spans="3:18" x14ac:dyDescent="0.2">
      <c r="C41" s="3" t="s">
        <v>1790</v>
      </c>
      <c r="K41"/>
      <c r="L41"/>
      <c r="M41" s="1">
        <v>181</v>
      </c>
      <c r="N41" s="1" t="s">
        <v>1482</v>
      </c>
      <c r="O41" s="1" t="s">
        <v>1506</v>
      </c>
      <c r="P41" s="1" t="s">
        <v>1471</v>
      </c>
      <c r="Q41" s="1" t="s">
        <v>1471</v>
      </c>
      <c r="R41" s="1" t="s">
        <v>1471</v>
      </c>
    </row>
    <row r="42" spans="3:18" x14ac:dyDescent="0.2">
      <c r="C42" s="3" t="s">
        <v>1791</v>
      </c>
      <c r="K42"/>
      <c r="L42"/>
      <c r="M42" s="1">
        <v>186</v>
      </c>
      <c r="N42" s="1" t="s">
        <v>1482</v>
      </c>
      <c r="O42" s="1" t="s">
        <v>1507</v>
      </c>
      <c r="P42" s="1" t="s">
        <v>1471</v>
      </c>
      <c r="Q42" s="1" t="s">
        <v>1471</v>
      </c>
      <c r="R42" s="1" t="s">
        <v>1471</v>
      </c>
    </row>
    <row r="43" spans="3:18" x14ac:dyDescent="0.2">
      <c r="C43" s="3" t="s">
        <v>1792</v>
      </c>
      <c r="K43"/>
      <c r="L43"/>
      <c r="M43" s="1">
        <v>190</v>
      </c>
      <c r="N43" s="1" t="s">
        <v>1482</v>
      </c>
      <c r="O43" s="1" t="s">
        <v>1507</v>
      </c>
      <c r="P43" s="1" t="s">
        <v>1471</v>
      </c>
      <c r="Q43" s="1" t="s">
        <v>1497</v>
      </c>
      <c r="R43" s="1" t="s">
        <v>1471</v>
      </c>
    </row>
    <row r="44" spans="3:18" x14ac:dyDescent="0.2">
      <c r="C44" s="3" t="s">
        <v>1793</v>
      </c>
      <c r="K44"/>
      <c r="L44"/>
      <c r="M44" s="1">
        <v>195</v>
      </c>
      <c r="N44" s="1" t="s">
        <v>1482</v>
      </c>
      <c r="O44" s="1" t="s">
        <v>1487</v>
      </c>
      <c r="P44" s="1" t="s">
        <v>1471</v>
      </c>
      <c r="Q44" s="1" t="s">
        <v>1471</v>
      </c>
      <c r="R44" s="1" t="s">
        <v>1471</v>
      </c>
    </row>
    <row r="45" spans="3:18" x14ac:dyDescent="0.2">
      <c r="C45" s="3" t="s">
        <v>1794</v>
      </c>
      <c r="K45"/>
      <c r="L45"/>
      <c r="M45" s="1">
        <v>196</v>
      </c>
      <c r="N45" s="1" t="s">
        <v>1482</v>
      </c>
      <c r="O45" s="1" t="s">
        <v>1509</v>
      </c>
      <c r="P45" s="1" t="s">
        <v>1471</v>
      </c>
      <c r="Q45" s="1" t="s">
        <v>1471</v>
      </c>
      <c r="R45" s="1" t="s">
        <v>1471</v>
      </c>
    </row>
    <row r="46" spans="3:18" x14ac:dyDescent="0.2">
      <c r="C46" s="3" t="s">
        <v>1795</v>
      </c>
      <c r="K46"/>
      <c r="L46"/>
      <c r="M46" s="1">
        <v>197</v>
      </c>
      <c r="N46" s="1" t="s">
        <v>1482</v>
      </c>
      <c r="O46" s="1" t="s">
        <v>1509</v>
      </c>
      <c r="P46" s="1" t="s">
        <v>1471</v>
      </c>
      <c r="Q46" s="1" t="s">
        <v>1497</v>
      </c>
      <c r="R46" s="1" t="s">
        <v>1471</v>
      </c>
    </row>
    <row r="47" spans="3:18" x14ac:dyDescent="0.2">
      <c r="C47" s="3" t="s">
        <v>1796</v>
      </c>
      <c r="K47"/>
      <c r="L47"/>
      <c r="M47" s="1">
        <v>203</v>
      </c>
      <c r="N47" s="1" t="s">
        <v>1482</v>
      </c>
      <c r="O47" s="1" t="s">
        <v>1492</v>
      </c>
      <c r="P47" s="1" t="s">
        <v>1471</v>
      </c>
      <c r="Q47" s="1" t="s">
        <v>1471</v>
      </c>
      <c r="R47" s="1" t="s">
        <v>1471</v>
      </c>
    </row>
    <row r="48" spans="3:18" x14ac:dyDescent="0.2">
      <c r="C48" s="3" t="s">
        <v>1797</v>
      </c>
      <c r="K48"/>
      <c r="L48"/>
      <c r="M48" s="1">
        <v>204</v>
      </c>
      <c r="N48" s="1" t="s">
        <v>1482</v>
      </c>
      <c r="O48" s="1" t="s">
        <v>1511</v>
      </c>
      <c r="P48" s="1" t="s">
        <v>1471</v>
      </c>
      <c r="Q48" s="1" t="s">
        <v>1471</v>
      </c>
      <c r="R48" s="1" t="s">
        <v>1471</v>
      </c>
    </row>
    <row r="49" spans="3:18" x14ac:dyDescent="0.2">
      <c r="C49" s="3" t="s">
        <v>1798</v>
      </c>
      <c r="K49"/>
      <c r="L49"/>
      <c r="M49" s="1">
        <v>205</v>
      </c>
      <c r="N49" s="1" t="s">
        <v>1482</v>
      </c>
      <c r="O49" s="1" t="s">
        <v>1511</v>
      </c>
      <c r="P49" s="1" t="s">
        <v>1471</v>
      </c>
      <c r="Q49" s="1" t="s">
        <v>1497</v>
      </c>
      <c r="R49" s="1" t="s">
        <v>1471</v>
      </c>
    </row>
    <row r="50" spans="3:18" x14ac:dyDescent="0.2">
      <c r="C50" s="3" t="s">
        <v>1799</v>
      </c>
      <c r="K50"/>
      <c r="L50"/>
      <c r="M50" s="1">
        <v>209</v>
      </c>
      <c r="N50" s="1" t="s">
        <v>1482</v>
      </c>
      <c r="O50" s="1" t="s">
        <v>1512</v>
      </c>
      <c r="P50" s="1" t="s">
        <v>1471</v>
      </c>
      <c r="Q50" s="1" t="s">
        <v>1471</v>
      </c>
      <c r="R50" s="1" t="s">
        <v>1471</v>
      </c>
    </row>
    <row r="51" spans="3:18" x14ac:dyDescent="0.2">
      <c r="C51" s="3" t="s">
        <v>1800</v>
      </c>
      <c r="K51"/>
      <c r="L51"/>
      <c r="M51" s="1">
        <v>210</v>
      </c>
      <c r="N51" s="1" t="s">
        <v>1482</v>
      </c>
      <c r="O51" s="1" t="s">
        <v>1513</v>
      </c>
      <c r="P51" s="1" t="s">
        <v>1471</v>
      </c>
      <c r="Q51" s="1" t="s">
        <v>1471</v>
      </c>
      <c r="R51" s="1" t="s">
        <v>1471</v>
      </c>
    </row>
    <row r="52" spans="3:18" x14ac:dyDescent="0.2">
      <c r="C52" s="3" t="s">
        <v>1801</v>
      </c>
      <c r="K52"/>
      <c r="L52"/>
      <c r="M52" s="1">
        <v>211</v>
      </c>
      <c r="N52" s="1" t="s">
        <v>1482</v>
      </c>
      <c r="O52" s="1" t="s">
        <v>1513</v>
      </c>
      <c r="P52" s="1" t="s">
        <v>1471</v>
      </c>
      <c r="Q52" s="1" t="s">
        <v>1497</v>
      </c>
      <c r="R52" s="1" t="s">
        <v>1471</v>
      </c>
    </row>
    <row r="53" spans="3:18" x14ac:dyDescent="0.2">
      <c r="C53" s="3" t="s">
        <v>1802</v>
      </c>
      <c r="K53"/>
      <c r="L53"/>
      <c r="M53" s="1">
        <v>222</v>
      </c>
      <c r="N53" s="1" t="s">
        <v>1482</v>
      </c>
      <c r="O53" s="1" t="s">
        <v>1515</v>
      </c>
      <c r="P53" s="1" t="s">
        <v>1471</v>
      </c>
      <c r="Q53" s="1" t="s">
        <v>1471</v>
      </c>
      <c r="R53" s="1" t="s">
        <v>1471</v>
      </c>
    </row>
    <row r="54" spans="3:18" x14ac:dyDescent="0.2">
      <c r="C54" s="3" t="s">
        <v>1803</v>
      </c>
      <c r="K54"/>
      <c r="L54"/>
      <c r="M54" s="1">
        <v>223</v>
      </c>
      <c r="N54" s="1" t="s">
        <v>1482</v>
      </c>
      <c r="O54" s="1" t="s">
        <v>1516</v>
      </c>
      <c r="P54" s="1" t="s">
        <v>1471</v>
      </c>
      <c r="Q54" s="1" t="s">
        <v>1471</v>
      </c>
      <c r="R54" s="1" t="s">
        <v>1471</v>
      </c>
    </row>
    <row r="55" spans="3:18" x14ac:dyDescent="0.2">
      <c r="C55" s="3" t="s">
        <v>1804</v>
      </c>
      <c r="K55"/>
      <c r="L55"/>
      <c r="M55" s="1">
        <v>224</v>
      </c>
      <c r="N55" s="1" t="s">
        <v>1482</v>
      </c>
      <c r="O55" s="1" t="s">
        <v>1516</v>
      </c>
      <c r="P55" s="1" t="s">
        <v>1471</v>
      </c>
      <c r="Q55" s="1" t="s">
        <v>1497</v>
      </c>
      <c r="R55" s="1" t="s">
        <v>1471</v>
      </c>
    </row>
    <row r="56" spans="3:18" x14ac:dyDescent="0.2">
      <c r="C56" s="3" t="s">
        <v>1805</v>
      </c>
      <c r="K56"/>
      <c r="L56"/>
      <c r="M56" s="1">
        <v>232</v>
      </c>
      <c r="N56" s="1" t="s">
        <v>1482</v>
      </c>
      <c r="O56" s="1" t="s">
        <v>1493</v>
      </c>
      <c r="P56" s="1" t="s">
        <v>1471</v>
      </c>
      <c r="Q56" s="1" t="s">
        <v>1471</v>
      </c>
      <c r="R56" s="1" t="s">
        <v>1471</v>
      </c>
    </row>
    <row r="57" spans="3:18" x14ac:dyDescent="0.2">
      <c r="C57" s="3" t="s">
        <v>1806</v>
      </c>
      <c r="K57"/>
      <c r="L57"/>
      <c r="M57" s="1">
        <v>138</v>
      </c>
      <c r="N57" s="1" t="s">
        <v>1482</v>
      </c>
      <c r="O57" s="1" t="s">
        <v>1471</v>
      </c>
      <c r="P57" s="1" t="s">
        <v>1471</v>
      </c>
      <c r="Q57" s="1" t="s">
        <v>1471</v>
      </c>
      <c r="R57" s="1" t="s">
        <v>1471</v>
      </c>
    </row>
    <row r="58" spans="3:18" x14ac:dyDescent="0.2">
      <c r="C58" s="3" t="s">
        <v>1807</v>
      </c>
      <c r="K58"/>
      <c r="L58"/>
      <c r="M58" s="1">
        <v>260</v>
      </c>
      <c r="N58" s="1" t="s">
        <v>1518</v>
      </c>
      <c r="O58" s="1" t="s">
        <v>1473</v>
      </c>
      <c r="P58" s="1" t="s">
        <v>1471</v>
      </c>
      <c r="Q58" s="1" t="s">
        <v>1471</v>
      </c>
      <c r="R58" s="1" t="s">
        <v>1471</v>
      </c>
    </row>
    <row r="59" spans="3:18" x14ac:dyDescent="0.2">
      <c r="C59" s="3" t="s">
        <v>1808</v>
      </c>
      <c r="K59"/>
      <c r="L59"/>
      <c r="M59" s="1">
        <v>261</v>
      </c>
      <c r="N59" s="1" t="s">
        <v>1518</v>
      </c>
      <c r="O59" s="1" t="s">
        <v>1479</v>
      </c>
      <c r="P59" s="1" t="s">
        <v>1471</v>
      </c>
      <c r="Q59" s="1" t="s">
        <v>1471</v>
      </c>
      <c r="R59" s="1" t="s">
        <v>1471</v>
      </c>
    </row>
    <row r="60" spans="3:18" x14ac:dyDescent="0.2">
      <c r="C60" s="3" t="s">
        <v>1809</v>
      </c>
      <c r="K60"/>
      <c r="L60"/>
      <c r="M60" s="1">
        <v>274</v>
      </c>
      <c r="N60" s="1" t="s">
        <v>1518</v>
      </c>
      <c r="O60" s="1" t="s">
        <v>1483</v>
      </c>
      <c r="P60" s="1" t="s">
        <v>1471</v>
      </c>
      <c r="Q60" s="1" t="s">
        <v>1471</v>
      </c>
      <c r="R60" s="1" t="s">
        <v>1471</v>
      </c>
    </row>
    <row r="61" spans="3:18" x14ac:dyDescent="0.2">
      <c r="C61" s="3" t="s">
        <v>1810</v>
      </c>
      <c r="K61"/>
      <c r="L61"/>
      <c r="M61" s="1">
        <v>275</v>
      </c>
      <c r="N61" s="1" t="s">
        <v>1518</v>
      </c>
      <c r="O61" s="1" t="s">
        <v>1519</v>
      </c>
      <c r="P61" s="1" t="s">
        <v>1471</v>
      </c>
      <c r="Q61" s="1" t="s">
        <v>1471</v>
      </c>
      <c r="R61" s="1" t="s">
        <v>1471</v>
      </c>
    </row>
    <row r="62" spans="3:18" x14ac:dyDescent="0.2">
      <c r="C62" s="3" t="s">
        <v>1811</v>
      </c>
      <c r="K62"/>
      <c r="L62"/>
      <c r="M62" s="1">
        <v>276</v>
      </c>
      <c r="N62" s="1" t="s">
        <v>1518</v>
      </c>
      <c r="O62" s="1" t="s">
        <v>1519</v>
      </c>
      <c r="P62" s="1" t="s">
        <v>1471</v>
      </c>
      <c r="Q62" s="1" t="s">
        <v>1497</v>
      </c>
      <c r="R62" s="1" t="s">
        <v>1471</v>
      </c>
    </row>
    <row r="63" spans="3:18" x14ac:dyDescent="0.2">
      <c r="C63" s="3" t="s">
        <v>1812</v>
      </c>
      <c r="K63"/>
      <c r="L63"/>
      <c r="M63" s="1">
        <v>279</v>
      </c>
      <c r="N63" s="1" t="s">
        <v>1518</v>
      </c>
      <c r="O63" s="1" t="s">
        <v>1503</v>
      </c>
      <c r="P63" s="1" t="s">
        <v>1471</v>
      </c>
      <c r="Q63" s="1" t="s">
        <v>1471</v>
      </c>
      <c r="R63" s="1" t="s">
        <v>1471</v>
      </c>
    </row>
    <row r="64" spans="3:18" x14ac:dyDescent="0.2">
      <c r="C64" s="3" t="s">
        <v>1813</v>
      </c>
      <c r="K64"/>
      <c r="L64"/>
      <c r="M64" s="1">
        <v>286</v>
      </c>
      <c r="N64" s="1" t="s">
        <v>1518</v>
      </c>
      <c r="O64" s="1" t="s">
        <v>1503</v>
      </c>
      <c r="P64" s="1" t="s">
        <v>1471</v>
      </c>
      <c r="Q64" s="1" t="s">
        <v>1497</v>
      </c>
      <c r="R64" s="1" t="s">
        <v>1471</v>
      </c>
    </row>
    <row r="65" spans="3:18" x14ac:dyDescent="0.2">
      <c r="C65" s="3" t="s">
        <v>1814</v>
      </c>
      <c r="K65"/>
      <c r="L65"/>
      <c r="M65" s="1">
        <v>302</v>
      </c>
      <c r="N65" s="1" t="s">
        <v>1518</v>
      </c>
      <c r="O65" s="1" t="s">
        <v>1512</v>
      </c>
      <c r="P65" s="1" t="s">
        <v>1471</v>
      </c>
      <c r="Q65" s="1" t="s">
        <v>1471</v>
      </c>
      <c r="R65" s="1" t="s">
        <v>1471</v>
      </c>
    </row>
    <row r="66" spans="3:18" x14ac:dyDescent="0.2">
      <c r="C66" s="3" t="s">
        <v>1815</v>
      </c>
      <c r="K66"/>
      <c r="L66"/>
      <c r="M66" s="1">
        <v>303</v>
      </c>
      <c r="N66" s="1" t="s">
        <v>1518</v>
      </c>
      <c r="O66" s="1" t="s">
        <v>1513</v>
      </c>
      <c r="P66" s="1" t="s">
        <v>1471</v>
      </c>
      <c r="Q66" s="1" t="s">
        <v>1471</v>
      </c>
      <c r="R66" s="1" t="s">
        <v>1471</v>
      </c>
    </row>
    <row r="67" spans="3:18" x14ac:dyDescent="0.2">
      <c r="C67" s="3" t="s">
        <v>1816</v>
      </c>
      <c r="K67"/>
      <c r="L67"/>
      <c r="M67" s="1">
        <v>307</v>
      </c>
      <c r="N67" s="1" t="s">
        <v>1518</v>
      </c>
      <c r="O67" s="1" t="s">
        <v>1513</v>
      </c>
      <c r="P67" s="1" t="s">
        <v>1471</v>
      </c>
      <c r="Q67" s="1" t="s">
        <v>1497</v>
      </c>
      <c r="R67" s="1" t="s">
        <v>1471</v>
      </c>
    </row>
    <row r="68" spans="3:18" x14ac:dyDescent="0.2">
      <c r="C68" s="3" t="s">
        <v>1817</v>
      </c>
      <c r="K68"/>
      <c r="L68"/>
      <c r="M68" s="1">
        <v>259</v>
      </c>
      <c r="N68" s="1" t="s">
        <v>1518</v>
      </c>
      <c r="O68" s="1" t="s">
        <v>1471</v>
      </c>
      <c r="P68" s="1" t="s">
        <v>1471</v>
      </c>
      <c r="Q68" s="1" t="s">
        <v>1471</v>
      </c>
      <c r="R68" s="1" t="s">
        <v>1471</v>
      </c>
    </row>
    <row r="69" spans="3:18" x14ac:dyDescent="0.2">
      <c r="C69" s="3" t="s">
        <v>1818</v>
      </c>
      <c r="K69"/>
      <c r="L69"/>
      <c r="M69" s="1">
        <v>343</v>
      </c>
      <c r="N69" s="1" t="s">
        <v>1522</v>
      </c>
      <c r="O69" s="1" t="s">
        <v>1483</v>
      </c>
      <c r="P69" s="1" t="s">
        <v>1471</v>
      </c>
      <c r="Q69" s="1" t="s">
        <v>1471</v>
      </c>
      <c r="R69" s="1" t="s">
        <v>1471</v>
      </c>
    </row>
    <row r="70" spans="3:18" x14ac:dyDescent="0.2">
      <c r="C70" s="3" t="s">
        <v>1819</v>
      </c>
      <c r="K70"/>
      <c r="L70"/>
      <c r="M70" s="1">
        <v>344</v>
      </c>
      <c r="N70" s="1" t="s">
        <v>1522</v>
      </c>
      <c r="O70" s="1" t="s">
        <v>1503</v>
      </c>
      <c r="P70" s="1" t="s">
        <v>1471</v>
      </c>
      <c r="Q70" s="1" t="s">
        <v>1471</v>
      </c>
      <c r="R70" s="1" t="s">
        <v>1471</v>
      </c>
    </row>
    <row r="71" spans="3:18" x14ac:dyDescent="0.2">
      <c r="C71" s="3" t="s">
        <v>1820</v>
      </c>
      <c r="K71"/>
      <c r="L71"/>
      <c r="M71" s="1">
        <v>333</v>
      </c>
      <c r="N71" s="1" t="s">
        <v>1522</v>
      </c>
      <c r="O71" s="1" t="s">
        <v>1471</v>
      </c>
      <c r="P71" s="1" t="s">
        <v>1471</v>
      </c>
      <c r="Q71" s="1" t="s">
        <v>1471</v>
      </c>
      <c r="R71" s="1" t="s">
        <v>1471</v>
      </c>
    </row>
    <row r="72" spans="3:18" x14ac:dyDescent="0.2">
      <c r="C72" s="3" t="s">
        <v>1821</v>
      </c>
      <c r="K72"/>
      <c r="L72"/>
      <c r="M72" s="1">
        <v>359</v>
      </c>
      <c r="N72" s="1" t="s">
        <v>1523</v>
      </c>
      <c r="O72" s="1" t="s">
        <v>1481</v>
      </c>
      <c r="P72" s="1" t="s">
        <v>1471</v>
      </c>
      <c r="Q72" s="1" t="s">
        <v>1471</v>
      </c>
      <c r="R72" s="1" t="s">
        <v>1471</v>
      </c>
    </row>
    <row r="73" spans="3:18" x14ac:dyDescent="0.2">
      <c r="C73" s="3" t="s">
        <v>1822</v>
      </c>
      <c r="K73"/>
      <c r="L73"/>
      <c r="M73" s="1">
        <v>360</v>
      </c>
      <c r="N73" s="1" t="s">
        <v>1523</v>
      </c>
      <c r="O73" s="1" t="s">
        <v>1524</v>
      </c>
      <c r="P73" s="1" t="s">
        <v>1471</v>
      </c>
      <c r="Q73" s="1" t="s">
        <v>1471</v>
      </c>
      <c r="R73" s="1" t="s">
        <v>1471</v>
      </c>
    </row>
    <row r="74" spans="3:18" x14ac:dyDescent="0.2">
      <c r="C74" s="3" t="s">
        <v>1823</v>
      </c>
      <c r="K74"/>
      <c r="L74"/>
      <c r="M74" s="1">
        <v>361</v>
      </c>
      <c r="N74" s="1" t="s">
        <v>1523</v>
      </c>
      <c r="O74" s="1" t="s">
        <v>1524</v>
      </c>
      <c r="P74" s="1" t="s">
        <v>1471</v>
      </c>
      <c r="Q74" s="1" t="s">
        <v>1525</v>
      </c>
      <c r="R74" s="1" t="s">
        <v>1471</v>
      </c>
    </row>
    <row r="75" spans="3:18" x14ac:dyDescent="0.2">
      <c r="C75" s="3" t="s">
        <v>1824</v>
      </c>
      <c r="K75"/>
      <c r="L75"/>
      <c r="M75" s="1">
        <v>364</v>
      </c>
      <c r="N75" s="1" t="s">
        <v>1523</v>
      </c>
      <c r="O75" s="1" t="s">
        <v>1487</v>
      </c>
      <c r="P75" s="1" t="s">
        <v>1471</v>
      </c>
      <c r="Q75" s="1" t="s">
        <v>1471</v>
      </c>
      <c r="R75" s="1" t="s">
        <v>1471</v>
      </c>
    </row>
    <row r="76" spans="3:18" x14ac:dyDescent="0.2">
      <c r="C76" s="3" t="s">
        <v>1825</v>
      </c>
      <c r="K76"/>
      <c r="L76"/>
      <c r="M76" s="1">
        <v>365</v>
      </c>
      <c r="N76" s="1" t="s">
        <v>1523</v>
      </c>
      <c r="O76" s="1" t="s">
        <v>1526</v>
      </c>
      <c r="P76" s="1" t="s">
        <v>1471</v>
      </c>
      <c r="Q76" s="1" t="s">
        <v>1471</v>
      </c>
      <c r="R76" s="1" t="s">
        <v>1471</v>
      </c>
    </row>
    <row r="77" spans="3:18" x14ac:dyDescent="0.2">
      <c r="C77" s="3" t="s">
        <v>1826</v>
      </c>
      <c r="K77"/>
      <c r="L77"/>
      <c r="M77" s="1">
        <v>366</v>
      </c>
      <c r="N77" s="1" t="s">
        <v>1523</v>
      </c>
      <c r="O77" s="1" t="s">
        <v>1526</v>
      </c>
      <c r="P77" s="1" t="s">
        <v>1471</v>
      </c>
      <c r="Q77" s="1" t="s">
        <v>1527</v>
      </c>
      <c r="R77" s="1" t="s">
        <v>1471</v>
      </c>
    </row>
    <row r="78" spans="3:18" x14ac:dyDescent="0.2">
      <c r="C78" s="3" t="s">
        <v>1827</v>
      </c>
      <c r="K78"/>
      <c r="L78"/>
      <c r="M78" s="1">
        <v>369</v>
      </c>
      <c r="N78" s="1" t="s">
        <v>1523</v>
      </c>
      <c r="O78" s="1" t="s">
        <v>1488</v>
      </c>
      <c r="P78" s="1" t="s">
        <v>1471</v>
      </c>
      <c r="Q78" s="1" t="s">
        <v>1471</v>
      </c>
      <c r="R78" s="1" t="s">
        <v>1471</v>
      </c>
    </row>
    <row r="79" spans="3:18" x14ac:dyDescent="0.2">
      <c r="C79" s="3" t="s">
        <v>1828</v>
      </c>
      <c r="K79"/>
      <c r="L79"/>
      <c r="M79" s="1">
        <v>370</v>
      </c>
      <c r="N79" s="1" t="s">
        <v>1523</v>
      </c>
      <c r="O79" s="1" t="s">
        <v>1488</v>
      </c>
      <c r="P79" s="1" t="s">
        <v>1471</v>
      </c>
      <c r="Q79" s="1" t="s">
        <v>1489</v>
      </c>
      <c r="R79" s="1" t="s">
        <v>1471</v>
      </c>
    </row>
    <row r="80" spans="3:18" x14ac:dyDescent="0.2">
      <c r="C80" s="3" t="s">
        <v>1829</v>
      </c>
      <c r="K80"/>
      <c r="L80"/>
      <c r="M80" s="1">
        <v>375</v>
      </c>
      <c r="N80" s="1" t="s">
        <v>1523</v>
      </c>
      <c r="O80" s="1" t="s">
        <v>1512</v>
      </c>
      <c r="P80" s="1" t="s">
        <v>1471</v>
      </c>
      <c r="Q80" s="1" t="s">
        <v>1471</v>
      </c>
      <c r="R80" s="1" t="s">
        <v>1471</v>
      </c>
    </row>
    <row r="81" spans="3:18" x14ac:dyDescent="0.2">
      <c r="C81" s="3" t="s">
        <v>1830</v>
      </c>
      <c r="K81"/>
      <c r="L81"/>
      <c r="M81" s="1">
        <v>391</v>
      </c>
      <c r="N81" s="1" t="s">
        <v>1523</v>
      </c>
      <c r="O81" s="1" t="s">
        <v>1513</v>
      </c>
      <c r="P81" s="1" t="s">
        <v>1471</v>
      </c>
      <c r="Q81" s="1" t="s">
        <v>1471</v>
      </c>
      <c r="R81" s="1" t="s">
        <v>1471</v>
      </c>
    </row>
    <row r="82" spans="3:18" x14ac:dyDescent="0.2">
      <c r="C82" s="3" t="s">
        <v>1831</v>
      </c>
      <c r="K82"/>
      <c r="L82"/>
      <c r="M82" s="1">
        <v>405</v>
      </c>
      <c r="N82" s="1" t="s">
        <v>1523</v>
      </c>
      <c r="O82" s="1" t="s">
        <v>1513</v>
      </c>
      <c r="P82" s="1" t="s">
        <v>1471</v>
      </c>
      <c r="Q82" s="1" t="s">
        <v>1497</v>
      </c>
      <c r="R82" s="1" t="s">
        <v>1471</v>
      </c>
    </row>
    <row r="83" spans="3:18" x14ac:dyDescent="0.2">
      <c r="C83" s="3" t="s">
        <v>1832</v>
      </c>
      <c r="K83"/>
      <c r="L83"/>
      <c r="M83" s="1">
        <v>457</v>
      </c>
      <c r="N83" s="1" t="s">
        <v>1523</v>
      </c>
      <c r="O83" s="1" t="s">
        <v>1515</v>
      </c>
      <c r="P83" s="1" t="s">
        <v>1471</v>
      </c>
      <c r="Q83" s="1" t="s">
        <v>1471</v>
      </c>
      <c r="R83" s="1" t="s">
        <v>1471</v>
      </c>
    </row>
    <row r="84" spans="3:18" x14ac:dyDescent="0.2">
      <c r="C84" s="3" t="s">
        <v>1833</v>
      </c>
      <c r="K84"/>
      <c r="L84"/>
      <c r="M84" s="1">
        <v>458</v>
      </c>
      <c r="N84" s="1" t="s">
        <v>1523</v>
      </c>
      <c r="O84" s="1" t="s">
        <v>1546</v>
      </c>
      <c r="P84" s="1" t="s">
        <v>1471</v>
      </c>
      <c r="Q84" s="1" t="s">
        <v>1471</v>
      </c>
      <c r="R84" s="1" t="s">
        <v>1471</v>
      </c>
    </row>
    <row r="85" spans="3:18" x14ac:dyDescent="0.2">
      <c r="C85" s="3" t="s">
        <v>1834</v>
      </c>
      <c r="K85"/>
      <c r="L85"/>
      <c r="M85" s="1">
        <v>358</v>
      </c>
      <c r="N85" s="1" t="s">
        <v>1523</v>
      </c>
      <c r="O85" s="1" t="s">
        <v>1471</v>
      </c>
      <c r="P85" s="1" t="s">
        <v>1471</v>
      </c>
      <c r="Q85" s="1" t="s">
        <v>1471</v>
      </c>
      <c r="R85" s="1" t="s">
        <v>1471</v>
      </c>
    </row>
    <row r="86" spans="3:18" x14ac:dyDescent="0.2">
      <c r="C86" s="3" t="s">
        <v>1835</v>
      </c>
      <c r="K86"/>
      <c r="L86"/>
      <c r="M86" s="1">
        <v>510</v>
      </c>
      <c r="N86" s="1" t="s">
        <v>1548</v>
      </c>
      <c r="O86" s="1" t="s">
        <v>1487</v>
      </c>
      <c r="P86" s="1" t="s">
        <v>1471</v>
      </c>
      <c r="Q86" s="1" t="s">
        <v>1471</v>
      </c>
      <c r="R86" s="1" t="s">
        <v>1471</v>
      </c>
    </row>
    <row r="87" spans="3:18" x14ac:dyDescent="0.2">
      <c r="C87" s="3" t="s">
        <v>1836</v>
      </c>
      <c r="K87"/>
      <c r="L87"/>
      <c r="M87" s="1">
        <v>511</v>
      </c>
      <c r="N87" s="1" t="s">
        <v>1548</v>
      </c>
      <c r="O87" s="1" t="s">
        <v>1526</v>
      </c>
      <c r="P87" s="1" t="s">
        <v>1471</v>
      </c>
      <c r="Q87" s="1" t="s">
        <v>1471</v>
      </c>
      <c r="R87" s="1" t="s">
        <v>1471</v>
      </c>
    </row>
    <row r="88" spans="3:18" x14ac:dyDescent="0.2">
      <c r="C88" s="3" t="s">
        <v>1837</v>
      </c>
      <c r="K88"/>
      <c r="L88"/>
      <c r="M88" s="1">
        <v>512</v>
      </c>
      <c r="N88" s="1" t="s">
        <v>1548</v>
      </c>
      <c r="O88" s="1" t="s">
        <v>1526</v>
      </c>
      <c r="P88" s="1" t="s">
        <v>1471</v>
      </c>
      <c r="Q88" s="1" t="s">
        <v>1527</v>
      </c>
      <c r="R88" s="1" t="s">
        <v>1471</v>
      </c>
    </row>
    <row r="89" spans="3:18" x14ac:dyDescent="0.2">
      <c r="C89" s="3" t="s">
        <v>1838</v>
      </c>
      <c r="K89"/>
      <c r="L89"/>
      <c r="M89" s="1">
        <v>515</v>
      </c>
      <c r="N89" s="1" t="s">
        <v>1548</v>
      </c>
      <c r="O89" s="1" t="s">
        <v>828</v>
      </c>
      <c r="P89" s="1" t="s">
        <v>1471</v>
      </c>
      <c r="Q89" s="1" t="s">
        <v>1471</v>
      </c>
      <c r="R89" s="1" t="s">
        <v>1471</v>
      </c>
    </row>
    <row r="90" spans="3:18" x14ac:dyDescent="0.2">
      <c r="C90" s="3" t="s">
        <v>1839</v>
      </c>
      <c r="K90"/>
      <c r="L90"/>
      <c r="M90" s="1">
        <v>516</v>
      </c>
      <c r="N90" s="1" t="s">
        <v>1548</v>
      </c>
      <c r="O90" s="1" t="s">
        <v>828</v>
      </c>
      <c r="P90" s="1" t="s">
        <v>1471</v>
      </c>
      <c r="Q90" s="1" t="s">
        <v>1497</v>
      </c>
      <c r="R90" s="1" t="s">
        <v>1471</v>
      </c>
    </row>
    <row r="91" spans="3:18" x14ac:dyDescent="0.2">
      <c r="C91" s="3" t="s">
        <v>1840</v>
      </c>
      <c r="K91"/>
      <c r="L91"/>
      <c r="M91" s="1">
        <v>524</v>
      </c>
      <c r="N91" s="1" t="s">
        <v>1548</v>
      </c>
      <c r="O91" s="1" t="s">
        <v>1492</v>
      </c>
      <c r="P91" s="1" t="s">
        <v>1471</v>
      </c>
      <c r="Q91" s="1" t="s">
        <v>1471</v>
      </c>
      <c r="R91" s="1" t="s">
        <v>1471</v>
      </c>
    </row>
    <row r="92" spans="3:18" x14ac:dyDescent="0.2">
      <c r="C92" s="3" t="s">
        <v>1841</v>
      </c>
      <c r="K92"/>
      <c r="L92"/>
      <c r="M92" s="1">
        <v>525</v>
      </c>
      <c r="N92" s="1" t="s">
        <v>1548</v>
      </c>
      <c r="O92" s="1" t="s">
        <v>830</v>
      </c>
      <c r="P92" s="1" t="s">
        <v>1471</v>
      </c>
      <c r="Q92" s="1" t="s">
        <v>1471</v>
      </c>
      <c r="R92" s="1" t="s">
        <v>1471</v>
      </c>
    </row>
    <row r="93" spans="3:18" x14ac:dyDescent="0.2">
      <c r="C93" s="3" t="s">
        <v>697</v>
      </c>
      <c r="K93"/>
      <c r="L93"/>
      <c r="M93" s="1">
        <v>526</v>
      </c>
      <c r="N93" s="1" t="s">
        <v>1548</v>
      </c>
      <c r="O93" s="1" t="s">
        <v>830</v>
      </c>
      <c r="P93" s="1" t="s">
        <v>1471</v>
      </c>
      <c r="Q93" s="1" t="s">
        <v>831</v>
      </c>
      <c r="R93" s="1" t="s">
        <v>1471</v>
      </c>
    </row>
    <row r="94" spans="3:18" x14ac:dyDescent="0.2">
      <c r="C94" s="3" t="s">
        <v>698</v>
      </c>
      <c r="K94"/>
      <c r="L94"/>
      <c r="M94" s="1">
        <v>529</v>
      </c>
      <c r="N94" s="1" t="s">
        <v>1548</v>
      </c>
      <c r="O94" s="1" t="s">
        <v>830</v>
      </c>
      <c r="P94" s="1" t="s">
        <v>1471</v>
      </c>
      <c r="Q94" s="1" t="s">
        <v>832</v>
      </c>
      <c r="R94" s="1" t="s">
        <v>1471</v>
      </c>
    </row>
    <row r="95" spans="3:18" x14ac:dyDescent="0.2">
      <c r="C95" s="3" t="s">
        <v>699</v>
      </c>
      <c r="K95"/>
      <c r="L95"/>
      <c r="M95" s="1">
        <v>532</v>
      </c>
      <c r="N95" s="1" t="s">
        <v>1548</v>
      </c>
      <c r="O95" s="1" t="s">
        <v>830</v>
      </c>
      <c r="P95" s="1" t="s">
        <v>1471</v>
      </c>
      <c r="Q95" s="1" t="s">
        <v>833</v>
      </c>
      <c r="R95" s="1" t="s">
        <v>1471</v>
      </c>
    </row>
    <row r="96" spans="3:18" x14ac:dyDescent="0.2">
      <c r="C96" s="3" t="s">
        <v>700</v>
      </c>
      <c r="K96"/>
      <c r="L96"/>
      <c r="M96" s="1">
        <v>535</v>
      </c>
      <c r="N96" s="1" t="s">
        <v>1548</v>
      </c>
      <c r="O96" s="1" t="s">
        <v>830</v>
      </c>
      <c r="P96" s="1" t="s">
        <v>1471</v>
      </c>
      <c r="Q96" s="1" t="s">
        <v>834</v>
      </c>
      <c r="R96" s="1" t="s">
        <v>1471</v>
      </c>
    </row>
    <row r="97" spans="3:18" x14ac:dyDescent="0.2">
      <c r="C97" s="3" t="s">
        <v>701</v>
      </c>
      <c r="K97"/>
      <c r="L97"/>
      <c r="M97" s="1">
        <v>538</v>
      </c>
      <c r="N97" s="1" t="s">
        <v>1548</v>
      </c>
      <c r="O97" s="1" t="s">
        <v>830</v>
      </c>
      <c r="P97" s="1" t="s">
        <v>1471</v>
      </c>
      <c r="Q97" s="1" t="s">
        <v>1490</v>
      </c>
      <c r="R97" s="1" t="s">
        <v>1471</v>
      </c>
    </row>
    <row r="98" spans="3:18" x14ac:dyDescent="0.2">
      <c r="C98" s="3" t="s">
        <v>702</v>
      </c>
      <c r="K98"/>
      <c r="L98"/>
      <c r="M98" s="1">
        <v>541</v>
      </c>
      <c r="N98" s="1" t="s">
        <v>1548</v>
      </c>
      <c r="O98" s="1" t="s">
        <v>830</v>
      </c>
      <c r="P98" s="1" t="s">
        <v>1471</v>
      </c>
      <c r="Q98" s="1" t="s">
        <v>1497</v>
      </c>
      <c r="R98" s="1" t="s">
        <v>1471</v>
      </c>
    </row>
    <row r="99" spans="3:18" x14ac:dyDescent="0.2">
      <c r="C99" s="3" t="s">
        <v>703</v>
      </c>
      <c r="K99"/>
      <c r="L99"/>
      <c r="M99" s="1">
        <v>565</v>
      </c>
      <c r="N99" s="1" t="s">
        <v>1548</v>
      </c>
      <c r="O99" s="1" t="s">
        <v>1511</v>
      </c>
      <c r="P99" s="1" t="s">
        <v>1471</v>
      </c>
      <c r="Q99" s="1" t="s">
        <v>1471</v>
      </c>
      <c r="R99" s="1" t="s">
        <v>1471</v>
      </c>
    </row>
    <row r="100" spans="3:18" x14ac:dyDescent="0.2">
      <c r="C100" s="3" t="s">
        <v>704</v>
      </c>
      <c r="K100"/>
      <c r="L100"/>
      <c r="M100" s="1">
        <v>569</v>
      </c>
      <c r="N100" s="1" t="s">
        <v>1548</v>
      </c>
      <c r="O100" s="1" t="s">
        <v>1515</v>
      </c>
      <c r="P100" s="1" t="s">
        <v>1471</v>
      </c>
      <c r="Q100" s="1" t="s">
        <v>1471</v>
      </c>
      <c r="R100" s="1" t="s">
        <v>1471</v>
      </c>
    </row>
    <row r="101" spans="3:18" x14ac:dyDescent="0.2">
      <c r="C101" s="3" t="s">
        <v>705</v>
      </c>
      <c r="K101"/>
      <c r="L101"/>
      <c r="M101" s="1">
        <v>501</v>
      </c>
      <c r="N101" s="1" t="s">
        <v>1548</v>
      </c>
      <c r="O101" s="1" t="s">
        <v>1471</v>
      </c>
      <c r="P101" s="1" t="s">
        <v>1471</v>
      </c>
      <c r="Q101" s="1" t="s">
        <v>1471</v>
      </c>
      <c r="R101" s="1" t="s">
        <v>1471</v>
      </c>
    </row>
    <row r="102" spans="3:18" x14ac:dyDescent="0.2">
      <c r="C102" s="3" t="s">
        <v>706</v>
      </c>
      <c r="K102"/>
      <c r="L102"/>
      <c r="M102" s="1">
        <v>580</v>
      </c>
      <c r="N102" s="1" t="s">
        <v>836</v>
      </c>
      <c r="O102" s="1" t="s">
        <v>1487</v>
      </c>
      <c r="P102" s="1" t="s">
        <v>1471</v>
      </c>
      <c r="Q102" s="1" t="s">
        <v>1471</v>
      </c>
      <c r="R102" s="1" t="s">
        <v>1471</v>
      </c>
    </row>
    <row r="103" spans="3:18" x14ac:dyDescent="0.2">
      <c r="C103" s="3" t="s">
        <v>707</v>
      </c>
      <c r="K103"/>
      <c r="L103"/>
      <c r="M103" s="1">
        <v>581</v>
      </c>
      <c r="N103" s="1" t="s">
        <v>836</v>
      </c>
      <c r="O103" s="1" t="s">
        <v>837</v>
      </c>
      <c r="P103" s="1" t="s">
        <v>1471</v>
      </c>
      <c r="Q103" s="1" t="s">
        <v>1471</v>
      </c>
      <c r="R103" s="1" t="s">
        <v>1471</v>
      </c>
    </row>
    <row r="104" spans="3:18" x14ac:dyDescent="0.2">
      <c r="C104" s="3" t="s">
        <v>708</v>
      </c>
      <c r="K104"/>
      <c r="L104"/>
      <c r="M104" s="1">
        <v>582</v>
      </c>
      <c r="N104" s="1" t="s">
        <v>836</v>
      </c>
      <c r="O104" s="1" t="s">
        <v>837</v>
      </c>
      <c r="P104" s="1" t="s">
        <v>1471</v>
      </c>
      <c r="Q104" s="1" t="s">
        <v>838</v>
      </c>
      <c r="R104" s="1" t="s">
        <v>1471</v>
      </c>
    </row>
    <row r="105" spans="3:18" x14ac:dyDescent="0.2">
      <c r="C105" s="3" t="s">
        <v>709</v>
      </c>
      <c r="K105"/>
      <c r="L105"/>
      <c r="M105" s="1">
        <v>585</v>
      </c>
      <c r="N105" s="1" t="s">
        <v>836</v>
      </c>
      <c r="O105" s="1" t="s">
        <v>837</v>
      </c>
      <c r="P105" s="1" t="s">
        <v>1471</v>
      </c>
      <c r="Q105" s="1" t="s">
        <v>839</v>
      </c>
      <c r="R105" s="1" t="s">
        <v>1471</v>
      </c>
    </row>
    <row r="106" spans="3:18" x14ac:dyDescent="0.2">
      <c r="C106" s="3" t="s">
        <v>710</v>
      </c>
      <c r="K106"/>
      <c r="L106"/>
      <c r="M106" s="1">
        <v>588</v>
      </c>
      <c r="N106" s="1" t="s">
        <v>836</v>
      </c>
      <c r="O106" s="1" t="s">
        <v>837</v>
      </c>
      <c r="P106" s="1" t="s">
        <v>1471</v>
      </c>
      <c r="Q106" s="1" t="s">
        <v>840</v>
      </c>
      <c r="R106" s="1" t="s">
        <v>1471</v>
      </c>
    </row>
    <row r="107" spans="3:18" x14ac:dyDescent="0.2">
      <c r="C107" s="3" t="s">
        <v>1851</v>
      </c>
      <c r="K107"/>
      <c r="L107"/>
      <c r="M107" s="1">
        <v>599</v>
      </c>
      <c r="N107" s="1" t="s">
        <v>836</v>
      </c>
      <c r="O107" s="1" t="s">
        <v>841</v>
      </c>
      <c r="P107" s="1" t="s">
        <v>1471</v>
      </c>
      <c r="Q107" s="1" t="s">
        <v>1471</v>
      </c>
      <c r="R107" s="1" t="s">
        <v>1471</v>
      </c>
    </row>
    <row r="108" spans="3:18" x14ac:dyDescent="0.2">
      <c r="C108" s="3" t="s">
        <v>1852</v>
      </c>
      <c r="K108"/>
      <c r="L108"/>
      <c r="M108" s="1">
        <v>600</v>
      </c>
      <c r="N108" s="1" t="s">
        <v>836</v>
      </c>
      <c r="O108" s="1" t="s">
        <v>841</v>
      </c>
      <c r="P108" s="1" t="s">
        <v>1471</v>
      </c>
      <c r="Q108" s="1" t="s">
        <v>842</v>
      </c>
      <c r="R108" s="1" t="s">
        <v>1471</v>
      </c>
    </row>
    <row r="109" spans="3:18" x14ac:dyDescent="0.2">
      <c r="C109" s="3" t="s">
        <v>1853</v>
      </c>
      <c r="K109"/>
      <c r="L109"/>
      <c r="M109" s="1">
        <v>603</v>
      </c>
      <c r="N109" s="1" t="s">
        <v>836</v>
      </c>
      <c r="O109" s="1" t="s">
        <v>1526</v>
      </c>
      <c r="P109" s="1" t="s">
        <v>1471</v>
      </c>
      <c r="Q109" s="1" t="s">
        <v>1471</v>
      </c>
      <c r="R109" s="1" t="s">
        <v>1471</v>
      </c>
    </row>
    <row r="110" spans="3:18" x14ac:dyDescent="0.2">
      <c r="C110" s="3" t="s">
        <v>1854</v>
      </c>
      <c r="K110"/>
      <c r="L110"/>
      <c r="M110" s="1">
        <v>604</v>
      </c>
      <c r="N110" s="1" t="s">
        <v>836</v>
      </c>
      <c r="O110" s="1" t="s">
        <v>1526</v>
      </c>
      <c r="P110" s="1" t="s">
        <v>1471</v>
      </c>
      <c r="Q110" s="1" t="s">
        <v>1527</v>
      </c>
      <c r="R110" s="1" t="s">
        <v>1471</v>
      </c>
    </row>
    <row r="111" spans="3:18" x14ac:dyDescent="0.2">
      <c r="C111" s="3" t="s">
        <v>1855</v>
      </c>
      <c r="K111"/>
      <c r="L111"/>
      <c r="M111" s="1">
        <v>607</v>
      </c>
      <c r="N111" s="1" t="s">
        <v>836</v>
      </c>
      <c r="O111" s="1" t="s">
        <v>1488</v>
      </c>
      <c r="P111" s="1" t="s">
        <v>1471</v>
      </c>
      <c r="Q111" s="1" t="s">
        <v>1471</v>
      </c>
      <c r="R111" s="1" t="s">
        <v>1471</v>
      </c>
    </row>
    <row r="112" spans="3:18" x14ac:dyDescent="0.2">
      <c r="C112" s="3" t="s">
        <v>1856</v>
      </c>
      <c r="K112"/>
      <c r="L112"/>
      <c r="M112" s="1">
        <v>608</v>
      </c>
      <c r="N112" s="1" t="s">
        <v>836</v>
      </c>
      <c r="O112" s="1" t="s">
        <v>1488</v>
      </c>
      <c r="P112" s="1" t="s">
        <v>1471</v>
      </c>
      <c r="Q112" s="1" t="s">
        <v>843</v>
      </c>
      <c r="R112" s="1" t="s">
        <v>1471</v>
      </c>
    </row>
    <row r="113" spans="3:18" x14ac:dyDescent="0.2">
      <c r="C113" s="3" t="s">
        <v>1857</v>
      </c>
      <c r="K113"/>
      <c r="L113"/>
      <c r="M113" s="1">
        <v>611</v>
      </c>
      <c r="N113" s="1" t="s">
        <v>836</v>
      </c>
      <c r="O113" s="1" t="s">
        <v>828</v>
      </c>
      <c r="P113" s="1" t="s">
        <v>1471</v>
      </c>
      <c r="Q113" s="1" t="s">
        <v>1471</v>
      </c>
      <c r="R113" s="1" t="s">
        <v>1471</v>
      </c>
    </row>
    <row r="114" spans="3:18" x14ac:dyDescent="0.2">
      <c r="C114" s="3" t="s">
        <v>1858</v>
      </c>
      <c r="K114"/>
      <c r="L114"/>
      <c r="M114" s="1">
        <v>615</v>
      </c>
      <c r="N114" s="1" t="s">
        <v>836</v>
      </c>
      <c r="O114" s="1" t="s">
        <v>828</v>
      </c>
      <c r="P114" s="1" t="s">
        <v>1471</v>
      </c>
      <c r="Q114" s="1" t="s">
        <v>1497</v>
      </c>
      <c r="R114" s="1" t="s">
        <v>1471</v>
      </c>
    </row>
    <row r="115" spans="3:18" x14ac:dyDescent="0.2">
      <c r="C115" s="3" t="s">
        <v>1859</v>
      </c>
      <c r="K115"/>
      <c r="L115"/>
      <c r="M115" s="1">
        <v>631</v>
      </c>
      <c r="N115" s="1" t="s">
        <v>836</v>
      </c>
      <c r="O115" s="1" t="s">
        <v>1509</v>
      </c>
      <c r="P115" s="1" t="s">
        <v>1471</v>
      </c>
      <c r="Q115" s="1" t="s">
        <v>1471</v>
      </c>
      <c r="R115" s="1" t="s">
        <v>1471</v>
      </c>
    </row>
    <row r="116" spans="3:18" x14ac:dyDescent="0.2">
      <c r="C116" s="3" t="s">
        <v>1860</v>
      </c>
      <c r="K116"/>
      <c r="L116"/>
      <c r="M116" s="1">
        <v>638</v>
      </c>
      <c r="N116" s="1" t="s">
        <v>836</v>
      </c>
      <c r="O116" s="1" t="s">
        <v>1509</v>
      </c>
      <c r="P116" s="1" t="s">
        <v>1471</v>
      </c>
      <c r="Q116" s="1" t="s">
        <v>848</v>
      </c>
      <c r="R116" s="1" t="s">
        <v>1471</v>
      </c>
    </row>
    <row r="117" spans="3:18" x14ac:dyDescent="0.2">
      <c r="C117" s="3" t="s">
        <v>1861</v>
      </c>
      <c r="K117"/>
      <c r="L117"/>
      <c r="M117" s="1">
        <v>641</v>
      </c>
      <c r="N117" s="1" t="s">
        <v>836</v>
      </c>
      <c r="O117" s="1" t="s">
        <v>1509</v>
      </c>
      <c r="P117" s="1" t="s">
        <v>1471</v>
      </c>
      <c r="Q117" s="1" t="s">
        <v>845</v>
      </c>
      <c r="R117" s="1" t="s">
        <v>1471</v>
      </c>
    </row>
    <row r="118" spans="3:18" x14ac:dyDescent="0.2">
      <c r="C118" s="3" t="s">
        <v>1862</v>
      </c>
      <c r="K118"/>
      <c r="L118"/>
      <c r="M118" s="1">
        <v>644</v>
      </c>
      <c r="N118" s="1" t="s">
        <v>836</v>
      </c>
      <c r="O118" s="1" t="s">
        <v>1509</v>
      </c>
      <c r="P118" s="1" t="s">
        <v>1471</v>
      </c>
      <c r="Q118" s="1" t="s">
        <v>1497</v>
      </c>
      <c r="R118" s="1" t="s">
        <v>1471</v>
      </c>
    </row>
    <row r="119" spans="3:18" x14ac:dyDescent="0.2">
      <c r="C119" s="3" t="s">
        <v>1863</v>
      </c>
      <c r="K119"/>
      <c r="L119"/>
      <c r="M119" s="1">
        <v>663</v>
      </c>
      <c r="N119" s="1" t="s">
        <v>836</v>
      </c>
      <c r="O119" s="1" t="s">
        <v>1515</v>
      </c>
      <c r="P119" s="1" t="s">
        <v>1471</v>
      </c>
      <c r="Q119" s="1" t="s">
        <v>1471</v>
      </c>
      <c r="R119" s="1" t="s">
        <v>1471</v>
      </c>
    </row>
    <row r="120" spans="3:18" x14ac:dyDescent="0.2">
      <c r="C120" s="3" t="s">
        <v>1864</v>
      </c>
      <c r="K120"/>
      <c r="L120"/>
      <c r="M120" s="1">
        <v>668</v>
      </c>
      <c r="N120" s="1" t="s">
        <v>836</v>
      </c>
      <c r="O120" s="1" t="s">
        <v>850</v>
      </c>
      <c r="P120" s="1" t="s">
        <v>1471</v>
      </c>
      <c r="Q120" s="1" t="s">
        <v>1471</v>
      </c>
      <c r="R120" s="1" t="s">
        <v>1471</v>
      </c>
    </row>
    <row r="121" spans="3:18" x14ac:dyDescent="0.2">
      <c r="C121" s="3" t="s">
        <v>1865</v>
      </c>
      <c r="K121"/>
      <c r="L121"/>
      <c r="M121" s="1">
        <v>669</v>
      </c>
      <c r="N121" s="1" t="s">
        <v>836</v>
      </c>
      <c r="O121" s="1" t="s">
        <v>850</v>
      </c>
      <c r="P121" s="1" t="s">
        <v>1471</v>
      </c>
      <c r="Q121" s="1" t="s">
        <v>851</v>
      </c>
      <c r="R121" s="1" t="s">
        <v>1471</v>
      </c>
    </row>
    <row r="122" spans="3:18" x14ac:dyDescent="0.2">
      <c r="C122" s="3" t="s">
        <v>1866</v>
      </c>
      <c r="K122"/>
      <c r="L122"/>
      <c r="M122" s="1">
        <v>579</v>
      </c>
      <c r="N122" s="1" t="s">
        <v>836</v>
      </c>
      <c r="O122" s="1" t="s">
        <v>1471</v>
      </c>
      <c r="P122" s="1" t="s">
        <v>1471</v>
      </c>
      <c r="Q122" s="1" t="s">
        <v>1471</v>
      </c>
      <c r="R122" s="1" t="s">
        <v>1471</v>
      </c>
    </row>
    <row r="123" spans="3:18" x14ac:dyDescent="0.2">
      <c r="C123" s="3" t="s">
        <v>1867</v>
      </c>
      <c r="K123"/>
      <c r="L123"/>
      <c r="M123" s="1">
        <v>710</v>
      </c>
      <c r="N123" s="1" t="s">
        <v>852</v>
      </c>
      <c r="O123" s="1" t="s">
        <v>1483</v>
      </c>
      <c r="P123" s="1" t="s">
        <v>1471</v>
      </c>
      <c r="Q123" s="1" t="s">
        <v>1471</v>
      </c>
      <c r="R123" s="1" t="s">
        <v>1471</v>
      </c>
    </row>
    <row r="124" spans="3:18" x14ac:dyDescent="0.2">
      <c r="C124" s="3" t="s">
        <v>1868</v>
      </c>
      <c r="K124"/>
      <c r="L124"/>
      <c r="M124" s="1">
        <v>711</v>
      </c>
      <c r="N124" s="1" t="s">
        <v>852</v>
      </c>
      <c r="O124" s="1" t="s">
        <v>1496</v>
      </c>
      <c r="P124" s="1" t="s">
        <v>1471</v>
      </c>
      <c r="Q124" s="1" t="s">
        <v>1471</v>
      </c>
      <c r="R124" s="1" t="s">
        <v>1471</v>
      </c>
    </row>
    <row r="125" spans="3:18" x14ac:dyDescent="0.2">
      <c r="C125" s="3" t="s">
        <v>1869</v>
      </c>
      <c r="K125"/>
      <c r="L125"/>
      <c r="M125" s="1">
        <v>749</v>
      </c>
      <c r="N125" s="1" t="s">
        <v>852</v>
      </c>
      <c r="O125" s="1" t="s">
        <v>1496</v>
      </c>
      <c r="P125" s="1" t="s">
        <v>1471</v>
      </c>
      <c r="Q125" s="1" t="s">
        <v>1497</v>
      </c>
      <c r="R125" s="1" t="s">
        <v>1471</v>
      </c>
    </row>
    <row r="126" spans="3:18" x14ac:dyDescent="0.2">
      <c r="C126" s="3" t="s">
        <v>1870</v>
      </c>
      <c r="K126"/>
      <c r="L126"/>
      <c r="M126" s="1">
        <v>751</v>
      </c>
      <c r="N126" s="1" t="s">
        <v>852</v>
      </c>
      <c r="O126" s="1" t="s">
        <v>1496</v>
      </c>
      <c r="P126" s="1" t="s">
        <v>1471</v>
      </c>
      <c r="Q126" s="1" t="s">
        <v>857</v>
      </c>
      <c r="R126" s="1" t="s">
        <v>856</v>
      </c>
    </row>
    <row r="127" spans="3:18" x14ac:dyDescent="0.2">
      <c r="C127" s="3" t="s">
        <v>1871</v>
      </c>
      <c r="K127"/>
      <c r="L127"/>
      <c r="M127" s="1">
        <v>755</v>
      </c>
      <c r="N127" s="1" t="s">
        <v>852</v>
      </c>
      <c r="O127" s="1" t="s">
        <v>1496</v>
      </c>
      <c r="P127" s="1" t="s">
        <v>1471</v>
      </c>
      <c r="Q127" s="1" t="s">
        <v>858</v>
      </c>
      <c r="R127" s="1" t="s">
        <v>856</v>
      </c>
    </row>
    <row r="128" spans="3:18" x14ac:dyDescent="0.2">
      <c r="C128" s="3" t="s">
        <v>1872</v>
      </c>
      <c r="K128"/>
      <c r="L128"/>
      <c r="M128" s="1">
        <v>709</v>
      </c>
      <c r="N128" s="1" t="s">
        <v>852</v>
      </c>
      <c r="O128" s="1" t="s">
        <v>1471</v>
      </c>
      <c r="P128" s="1" t="s">
        <v>1471</v>
      </c>
      <c r="Q128" s="1" t="s">
        <v>1471</v>
      </c>
      <c r="R128" s="1" t="s">
        <v>1471</v>
      </c>
    </row>
    <row r="129" spans="3:18" x14ac:dyDescent="0.2">
      <c r="C129" s="3" t="s">
        <v>1873</v>
      </c>
      <c r="K129"/>
      <c r="L129"/>
      <c r="M129" s="1">
        <v>767</v>
      </c>
      <c r="N129" s="1" t="s">
        <v>859</v>
      </c>
      <c r="O129" s="1" t="s">
        <v>1483</v>
      </c>
      <c r="P129" s="1" t="s">
        <v>1471</v>
      </c>
      <c r="Q129" s="1" t="s">
        <v>1471</v>
      </c>
      <c r="R129" s="1" t="s">
        <v>1471</v>
      </c>
    </row>
    <row r="130" spans="3:18" x14ac:dyDescent="0.2">
      <c r="C130" s="3" t="s">
        <v>1874</v>
      </c>
      <c r="K130"/>
      <c r="L130"/>
      <c r="M130" s="1">
        <v>768</v>
      </c>
      <c r="N130" s="1" t="s">
        <v>859</v>
      </c>
      <c r="O130" s="1" t="s">
        <v>1496</v>
      </c>
      <c r="P130" s="1" t="s">
        <v>1471</v>
      </c>
      <c r="Q130" s="1" t="s">
        <v>1471</v>
      </c>
      <c r="R130" s="1" t="s">
        <v>1471</v>
      </c>
    </row>
    <row r="131" spans="3:18" x14ac:dyDescent="0.2">
      <c r="C131" s="3" t="s">
        <v>1875</v>
      </c>
      <c r="K131"/>
      <c r="L131"/>
      <c r="M131" s="1">
        <v>775</v>
      </c>
      <c r="N131" s="1" t="s">
        <v>859</v>
      </c>
      <c r="O131" s="1" t="s">
        <v>1496</v>
      </c>
      <c r="P131" s="1" t="s">
        <v>1471</v>
      </c>
      <c r="Q131" s="1" t="s">
        <v>860</v>
      </c>
      <c r="R131" s="1" t="s">
        <v>1471</v>
      </c>
    </row>
    <row r="132" spans="3:18" x14ac:dyDescent="0.2">
      <c r="C132" s="3" t="s">
        <v>1876</v>
      </c>
      <c r="K132"/>
      <c r="L132"/>
      <c r="M132" s="1">
        <v>781</v>
      </c>
      <c r="N132" s="1" t="s">
        <v>859</v>
      </c>
      <c r="O132" s="1" t="s">
        <v>1496</v>
      </c>
      <c r="P132" s="1" t="s">
        <v>1471</v>
      </c>
      <c r="Q132" s="1" t="s">
        <v>1497</v>
      </c>
      <c r="R132" s="1" t="s">
        <v>1471</v>
      </c>
    </row>
    <row r="133" spans="3:18" x14ac:dyDescent="0.2">
      <c r="C133" s="3" t="s">
        <v>1877</v>
      </c>
      <c r="K133"/>
      <c r="L133"/>
      <c r="M133" s="1">
        <v>783</v>
      </c>
      <c r="N133" s="1" t="s">
        <v>859</v>
      </c>
      <c r="O133" s="1" t="s">
        <v>1496</v>
      </c>
      <c r="P133" s="1" t="s">
        <v>1471</v>
      </c>
      <c r="Q133" s="1" t="s">
        <v>861</v>
      </c>
      <c r="R133" s="1" t="s">
        <v>856</v>
      </c>
    </row>
    <row r="134" spans="3:18" x14ac:dyDescent="0.2">
      <c r="C134" s="3" t="s">
        <v>1878</v>
      </c>
      <c r="K134"/>
      <c r="L134"/>
      <c r="M134" s="1">
        <v>784</v>
      </c>
      <c r="N134" s="1" t="s">
        <v>859</v>
      </c>
      <c r="O134" s="1" t="s">
        <v>1515</v>
      </c>
      <c r="P134" s="1" t="s">
        <v>1471</v>
      </c>
      <c r="Q134" s="1" t="s">
        <v>1471</v>
      </c>
      <c r="R134" s="1" t="s">
        <v>1471</v>
      </c>
    </row>
    <row r="135" spans="3:18" x14ac:dyDescent="0.2">
      <c r="C135" s="3" t="s">
        <v>1879</v>
      </c>
      <c r="K135"/>
      <c r="L135"/>
      <c r="M135" s="1">
        <v>766</v>
      </c>
      <c r="N135" s="1" t="s">
        <v>859</v>
      </c>
      <c r="O135" s="1" t="s">
        <v>1471</v>
      </c>
      <c r="P135" s="1" t="s">
        <v>1471</v>
      </c>
      <c r="Q135" s="1" t="s">
        <v>1471</v>
      </c>
      <c r="R135" s="1" t="s">
        <v>1471</v>
      </c>
    </row>
    <row r="136" spans="3:18" x14ac:dyDescent="0.2">
      <c r="C136" s="3" t="s">
        <v>1880</v>
      </c>
      <c r="K136"/>
      <c r="L136"/>
      <c r="M136" s="1">
        <v>798</v>
      </c>
      <c r="N136" s="1" t="s">
        <v>862</v>
      </c>
      <c r="O136" s="1" t="s">
        <v>1487</v>
      </c>
      <c r="P136" s="1" t="s">
        <v>1471</v>
      </c>
      <c r="Q136" s="1" t="s">
        <v>1471</v>
      </c>
      <c r="R136" s="1" t="s">
        <v>1471</v>
      </c>
    </row>
    <row r="137" spans="3:18" x14ac:dyDescent="0.2">
      <c r="C137" s="3" t="s">
        <v>1881</v>
      </c>
      <c r="K137"/>
      <c r="L137"/>
      <c r="M137" s="1">
        <v>799</v>
      </c>
      <c r="N137" s="1" t="s">
        <v>862</v>
      </c>
      <c r="O137" s="1" t="s">
        <v>828</v>
      </c>
      <c r="P137" s="1" t="s">
        <v>1471</v>
      </c>
      <c r="Q137" s="1" t="s">
        <v>1471</v>
      </c>
      <c r="R137" s="1" t="s">
        <v>1471</v>
      </c>
    </row>
    <row r="138" spans="3:18" x14ac:dyDescent="0.2">
      <c r="C138" s="3" t="s">
        <v>1882</v>
      </c>
      <c r="K138"/>
      <c r="L138"/>
      <c r="M138" s="1">
        <v>800</v>
      </c>
      <c r="N138" s="1" t="s">
        <v>862</v>
      </c>
      <c r="O138" s="1" t="s">
        <v>828</v>
      </c>
      <c r="P138" s="1" t="s">
        <v>1471</v>
      </c>
      <c r="Q138" s="1" t="s">
        <v>863</v>
      </c>
      <c r="R138" s="1" t="s">
        <v>1471</v>
      </c>
    </row>
    <row r="139" spans="3:18" x14ac:dyDescent="0.2">
      <c r="C139" s="3" t="s">
        <v>1883</v>
      </c>
      <c r="K139"/>
      <c r="L139"/>
      <c r="M139" s="1">
        <v>803</v>
      </c>
      <c r="N139" s="1" t="s">
        <v>862</v>
      </c>
      <c r="O139" s="1" t="s">
        <v>1515</v>
      </c>
      <c r="P139" s="1" t="s">
        <v>1471</v>
      </c>
      <c r="Q139" s="1" t="s">
        <v>1471</v>
      </c>
      <c r="R139" s="1" t="s">
        <v>1471</v>
      </c>
    </row>
    <row r="140" spans="3:18" x14ac:dyDescent="0.2">
      <c r="C140" s="3" t="s">
        <v>1884</v>
      </c>
      <c r="K140"/>
      <c r="L140"/>
      <c r="M140" s="1">
        <v>804</v>
      </c>
      <c r="N140" s="1" t="s">
        <v>862</v>
      </c>
      <c r="O140" s="1" t="s">
        <v>864</v>
      </c>
      <c r="P140" s="1" t="s">
        <v>1471</v>
      </c>
      <c r="Q140" s="1" t="s">
        <v>1471</v>
      </c>
      <c r="R140" s="1" t="s">
        <v>1471</v>
      </c>
    </row>
    <row r="141" spans="3:18" x14ac:dyDescent="0.2">
      <c r="C141" s="3" t="s">
        <v>1885</v>
      </c>
      <c r="K141"/>
      <c r="L141"/>
      <c r="M141" s="1">
        <v>808</v>
      </c>
      <c r="N141" s="1" t="s">
        <v>862</v>
      </c>
      <c r="O141" s="1" t="s">
        <v>865</v>
      </c>
      <c r="P141" s="1" t="s">
        <v>1471</v>
      </c>
      <c r="Q141" s="1" t="s">
        <v>1471</v>
      </c>
      <c r="R141" s="1" t="s">
        <v>1471</v>
      </c>
    </row>
    <row r="142" spans="3:18" x14ac:dyDescent="0.2">
      <c r="C142" s="3" t="s">
        <v>1886</v>
      </c>
      <c r="K142"/>
      <c r="L142"/>
      <c r="M142" s="1">
        <v>809</v>
      </c>
      <c r="N142" s="1" t="s">
        <v>862</v>
      </c>
      <c r="O142" s="1" t="s">
        <v>865</v>
      </c>
      <c r="P142" s="1" t="s">
        <v>1471</v>
      </c>
      <c r="Q142" s="1" t="s">
        <v>866</v>
      </c>
      <c r="R142" s="1" t="s">
        <v>1471</v>
      </c>
    </row>
    <row r="143" spans="3:18" x14ac:dyDescent="0.2">
      <c r="C143" s="3" t="s">
        <v>932</v>
      </c>
      <c r="K143"/>
      <c r="L143"/>
      <c r="M143" s="1">
        <v>820</v>
      </c>
      <c r="N143" s="1" t="s">
        <v>862</v>
      </c>
      <c r="O143" s="1" t="s">
        <v>1546</v>
      </c>
      <c r="P143" s="1" t="s">
        <v>1471</v>
      </c>
      <c r="Q143" s="1" t="s">
        <v>1471</v>
      </c>
      <c r="R143" s="1" t="s">
        <v>1471</v>
      </c>
    </row>
    <row r="144" spans="3:18" x14ac:dyDescent="0.2">
      <c r="C144" s="3" t="s">
        <v>933</v>
      </c>
      <c r="K144"/>
      <c r="L144"/>
      <c r="M144" s="1">
        <v>885</v>
      </c>
      <c r="N144" s="1" t="s">
        <v>862</v>
      </c>
      <c r="O144" s="1" t="s">
        <v>1546</v>
      </c>
      <c r="P144" s="1" t="s">
        <v>1471</v>
      </c>
      <c r="Q144" s="1" t="s">
        <v>1497</v>
      </c>
      <c r="R144" s="1" t="s">
        <v>1471</v>
      </c>
    </row>
    <row r="145" spans="3:18" x14ac:dyDescent="0.2">
      <c r="C145" s="3" t="s">
        <v>934</v>
      </c>
      <c r="K145"/>
      <c r="L145"/>
      <c r="M145" s="1">
        <v>915</v>
      </c>
      <c r="N145" s="1" t="s">
        <v>862</v>
      </c>
      <c r="O145" s="1" t="s">
        <v>850</v>
      </c>
      <c r="P145" s="1" t="s">
        <v>1471</v>
      </c>
      <c r="Q145" s="1" t="s">
        <v>1471</v>
      </c>
      <c r="R145" s="1" t="s">
        <v>1471</v>
      </c>
    </row>
    <row r="146" spans="3:18" x14ac:dyDescent="0.2">
      <c r="C146" s="3" t="s">
        <v>935</v>
      </c>
      <c r="K146"/>
      <c r="L146"/>
      <c r="M146" s="1">
        <v>916</v>
      </c>
      <c r="N146" s="1" t="s">
        <v>862</v>
      </c>
      <c r="O146" s="1" t="s">
        <v>850</v>
      </c>
      <c r="P146" s="1" t="s">
        <v>1471</v>
      </c>
      <c r="Q146" s="1" t="s">
        <v>851</v>
      </c>
      <c r="R146" s="1" t="s">
        <v>1471</v>
      </c>
    </row>
    <row r="147" spans="3:18" x14ac:dyDescent="0.2">
      <c r="C147" s="3" t="s">
        <v>936</v>
      </c>
      <c r="K147"/>
      <c r="L147"/>
      <c r="M147" s="1">
        <v>922</v>
      </c>
      <c r="N147" s="1" t="s">
        <v>862</v>
      </c>
      <c r="O147" s="1" t="s">
        <v>1516</v>
      </c>
      <c r="P147" s="1" t="s">
        <v>1471</v>
      </c>
      <c r="Q147" s="1" t="s">
        <v>1471</v>
      </c>
      <c r="R147" s="1" t="s">
        <v>1471</v>
      </c>
    </row>
    <row r="148" spans="3:18" x14ac:dyDescent="0.2">
      <c r="C148" s="3" t="s">
        <v>937</v>
      </c>
      <c r="K148"/>
      <c r="L148"/>
      <c r="M148" s="1">
        <v>789</v>
      </c>
      <c r="N148" s="1" t="s">
        <v>862</v>
      </c>
      <c r="O148" s="1" t="s">
        <v>1471</v>
      </c>
      <c r="P148" s="1" t="s">
        <v>1471</v>
      </c>
      <c r="Q148" s="1" t="s">
        <v>1471</v>
      </c>
      <c r="R148" s="1" t="s">
        <v>1471</v>
      </c>
    </row>
    <row r="149" spans="3:18" x14ac:dyDescent="0.2">
      <c r="C149" s="3" t="s">
        <v>938</v>
      </c>
      <c r="K149"/>
      <c r="L149"/>
      <c r="M149" s="1">
        <v>937</v>
      </c>
      <c r="N149" s="1" t="s">
        <v>1477</v>
      </c>
      <c r="O149" s="1" t="s">
        <v>1487</v>
      </c>
      <c r="P149" s="1" t="s">
        <v>1471</v>
      </c>
      <c r="Q149" s="1" t="s">
        <v>1471</v>
      </c>
      <c r="R149" s="1" t="s">
        <v>1471</v>
      </c>
    </row>
    <row r="150" spans="3:18" x14ac:dyDescent="0.2">
      <c r="C150" s="3" t="s">
        <v>939</v>
      </c>
      <c r="K150"/>
      <c r="L150"/>
      <c r="M150" s="1">
        <v>938</v>
      </c>
      <c r="N150" s="1" t="s">
        <v>1477</v>
      </c>
      <c r="O150" s="1" t="s">
        <v>1509</v>
      </c>
      <c r="P150" s="1" t="s">
        <v>1471</v>
      </c>
      <c r="Q150" s="1" t="s">
        <v>1471</v>
      </c>
      <c r="R150" s="1" t="s">
        <v>1471</v>
      </c>
    </row>
    <row r="151" spans="3:18" x14ac:dyDescent="0.2">
      <c r="C151" s="3" t="s">
        <v>940</v>
      </c>
      <c r="K151"/>
      <c r="L151"/>
      <c r="M151" s="1">
        <v>942</v>
      </c>
      <c r="N151" s="1" t="s">
        <v>1477</v>
      </c>
      <c r="O151" s="1" t="s">
        <v>1509</v>
      </c>
      <c r="P151" s="1" t="s">
        <v>1471</v>
      </c>
      <c r="Q151" s="1" t="s">
        <v>1497</v>
      </c>
      <c r="R151" s="1" t="s">
        <v>1471</v>
      </c>
    </row>
    <row r="152" spans="3:18" x14ac:dyDescent="0.2">
      <c r="C152" s="3" t="s">
        <v>941</v>
      </c>
      <c r="K152"/>
      <c r="L152"/>
      <c r="M152" s="1">
        <v>945</v>
      </c>
      <c r="N152" s="1" t="s">
        <v>1477</v>
      </c>
      <c r="O152" s="1" t="s">
        <v>1512</v>
      </c>
      <c r="P152" s="1" t="s">
        <v>1471</v>
      </c>
      <c r="Q152" s="1" t="s">
        <v>1471</v>
      </c>
      <c r="R152" s="1" t="s">
        <v>1471</v>
      </c>
    </row>
    <row r="153" spans="3:18" x14ac:dyDescent="0.2">
      <c r="C153" s="3" t="s">
        <v>942</v>
      </c>
      <c r="K153"/>
      <c r="L153"/>
      <c r="M153" s="1">
        <v>946</v>
      </c>
      <c r="N153" s="1" t="s">
        <v>1477</v>
      </c>
      <c r="O153" s="1" t="s">
        <v>871</v>
      </c>
      <c r="P153" s="1" t="s">
        <v>1471</v>
      </c>
      <c r="Q153" s="1" t="s">
        <v>1471</v>
      </c>
      <c r="R153" s="1" t="s">
        <v>1471</v>
      </c>
    </row>
    <row r="154" spans="3:18" x14ac:dyDescent="0.2">
      <c r="C154" s="3" t="s">
        <v>943</v>
      </c>
      <c r="K154"/>
      <c r="L154"/>
      <c r="M154" s="1">
        <v>947</v>
      </c>
      <c r="N154" s="1" t="s">
        <v>1477</v>
      </c>
      <c r="O154" s="1" t="s">
        <v>871</v>
      </c>
      <c r="P154" s="1" t="s">
        <v>1471</v>
      </c>
      <c r="Q154" s="1" t="s">
        <v>872</v>
      </c>
      <c r="R154" s="1" t="s">
        <v>1471</v>
      </c>
    </row>
    <row r="155" spans="3:18" x14ac:dyDescent="0.2">
      <c r="C155" s="3" t="s">
        <v>944</v>
      </c>
      <c r="K155"/>
      <c r="L155"/>
      <c r="M155" s="1">
        <v>976</v>
      </c>
      <c r="N155" s="1" t="s">
        <v>1477</v>
      </c>
      <c r="O155" s="1" t="s">
        <v>1513</v>
      </c>
      <c r="P155" s="1" t="s">
        <v>1471</v>
      </c>
      <c r="Q155" s="1" t="s">
        <v>1471</v>
      </c>
      <c r="R155" s="1" t="s">
        <v>1471</v>
      </c>
    </row>
    <row r="156" spans="3:18" x14ac:dyDescent="0.2">
      <c r="C156" s="3" t="s">
        <v>945</v>
      </c>
      <c r="K156"/>
      <c r="L156"/>
      <c r="M156" s="1">
        <v>936</v>
      </c>
      <c r="N156" s="1" t="s">
        <v>1477</v>
      </c>
      <c r="O156" s="1" t="s">
        <v>1471</v>
      </c>
      <c r="P156" s="1" t="s">
        <v>1471</v>
      </c>
      <c r="Q156" s="1" t="s">
        <v>1471</v>
      </c>
      <c r="R156" s="1" t="s">
        <v>1471</v>
      </c>
    </row>
    <row r="157" spans="3:18" x14ac:dyDescent="0.2">
      <c r="C157" s="3" t="s">
        <v>946</v>
      </c>
      <c r="K157"/>
      <c r="L157"/>
      <c r="M157" s="1">
        <v>981</v>
      </c>
      <c r="N157" s="1" t="s">
        <v>1478</v>
      </c>
      <c r="O157" s="1" t="s">
        <v>1487</v>
      </c>
      <c r="P157" s="1" t="s">
        <v>1471</v>
      </c>
      <c r="Q157" s="1" t="s">
        <v>1471</v>
      </c>
      <c r="R157" s="1" t="s">
        <v>1471</v>
      </c>
    </row>
    <row r="158" spans="3:18" x14ac:dyDescent="0.2">
      <c r="C158" s="3" t="s">
        <v>947</v>
      </c>
      <c r="K158"/>
      <c r="L158"/>
      <c r="M158" s="1">
        <v>982</v>
      </c>
      <c r="N158" s="1" t="s">
        <v>1478</v>
      </c>
      <c r="O158" s="1" t="s">
        <v>828</v>
      </c>
      <c r="P158" s="1" t="s">
        <v>1471</v>
      </c>
      <c r="Q158" s="1" t="s">
        <v>1471</v>
      </c>
      <c r="R158" s="1" t="s">
        <v>1471</v>
      </c>
    </row>
    <row r="159" spans="3:18" x14ac:dyDescent="0.2">
      <c r="C159" s="3" t="s">
        <v>948</v>
      </c>
      <c r="K159"/>
      <c r="L159"/>
      <c r="M159" s="1">
        <v>986</v>
      </c>
      <c r="N159" s="1" t="s">
        <v>1478</v>
      </c>
      <c r="O159" s="1" t="s">
        <v>828</v>
      </c>
      <c r="P159" s="1" t="s">
        <v>1471</v>
      </c>
      <c r="Q159" s="1" t="s">
        <v>874</v>
      </c>
      <c r="R159" s="1" t="s">
        <v>1471</v>
      </c>
    </row>
    <row r="160" spans="3:18" x14ac:dyDescent="0.2">
      <c r="C160" s="3" t="s">
        <v>949</v>
      </c>
      <c r="K160"/>
      <c r="L160"/>
      <c r="M160" s="1">
        <v>989</v>
      </c>
      <c r="N160" s="1" t="s">
        <v>1478</v>
      </c>
      <c r="O160" s="1" t="s">
        <v>828</v>
      </c>
      <c r="P160" s="1" t="s">
        <v>1471</v>
      </c>
      <c r="Q160" s="1" t="s">
        <v>1497</v>
      </c>
      <c r="R160" s="1" t="s">
        <v>1471</v>
      </c>
    </row>
    <row r="161" spans="3:18" x14ac:dyDescent="0.2">
      <c r="C161" s="3" t="s">
        <v>950</v>
      </c>
      <c r="K161"/>
      <c r="L161"/>
      <c r="M161" s="1">
        <v>980</v>
      </c>
      <c r="N161" s="1" t="s">
        <v>1478</v>
      </c>
      <c r="O161" s="1" t="s">
        <v>1471</v>
      </c>
      <c r="P161" s="1" t="s">
        <v>1471</v>
      </c>
      <c r="Q161" s="1" t="s">
        <v>1471</v>
      </c>
      <c r="R161" s="1" t="s">
        <v>1471</v>
      </c>
    </row>
    <row r="162" spans="3:18" x14ac:dyDescent="0.2">
      <c r="C162" s="3" t="s">
        <v>951</v>
      </c>
      <c r="K162"/>
      <c r="L162"/>
      <c r="M162" s="1">
        <v>1009</v>
      </c>
      <c r="N162" s="1" t="s">
        <v>875</v>
      </c>
      <c r="O162" s="1" t="s">
        <v>1473</v>
      </c>
      <c r="P162" s="1" t="s">
        <v>1471</v>
      </c>
      <c r="Q162" s="1" t="s">
        <v>1471</v>
      </c>
      <c r="R162" s="1" t="s">
        <v>1471</v>
      </c>
    </row>
    <row r="163" spans="3:18" x14ac:dyDescent="0.2">
      <c r="C163" s="3" t="s">
        <v>952</v>
      </c>
      <c r="K163"/>
      <c r="L163"/>
      <c r="M163" s="1">
        <v>1010</v>
      </c>
      <c r="N163" s="1" t="s">
        <v>875</v>
      </c>
      <c r="O163" s="1" t="s">
        <v>877</v>
      </c>
      <c r="P163" s="1" t="s">
        <v>1471</v>
      </c>
      <c r="Q163" s="1" t="s">
        <v>1471</v>
      </c>
      <c r="R163" s="1" t="s">
        <v>1471</v>
      </c>
    </row>
    <row r="164" spans="3:18" x14ac:dyDescent="0.2">
      <c r="C164" s="3" t="s">
        <v>953</v>
      </c>
      <c r="K164"/>
      <c r="L164"/>
      <c r="M164" s="1">
        <v>1014</v>
      </c>
      <c r="N164" s="1" t="s">
        <v>875</v>
      </c>
      <c r="O164" s="1" t="s">
        <v>878</v>
      </c>
      <c r="P164" s="1" t="s">
        <v>1471</v>
      </c>
      <c r="Q164" s="1" t="s">
        <v>1471</v>
      </c>
      <c r="R164" s="1" t="s">
        <v>1471</v>
      </c>
    </row>
    <row r="165" spans="3:18" x14ac:dyDescent="0.2">
      <c r="C165" s="3" t="s">
        <v>954</v>
      </c>
      <c r="K165"/>
      <c r="L165"/>
      <c r="M165" s="1">
        <v>1015</v>
      </c>
      <c r="N165" s="1" t="s">
        <v>875</v>
      </c>
      <c r="O165" s="1" t="s">
        <v>878</v>
      </c>
      <c r="P165" s="1" t="s">
        <v>1471</v>
      </c>
      <c r="Q165" s="1" t="s">
        <v>879</v>
      </c>
      <c r="R165" s="1" t="s">
        <v>1471</v>
      </c>
    </row>
    <row r="166" spans="3:18" x14ac:dyDescent="0.2">
      <c r="C166" s="3" t="s">
        <v>955</v>
      </c>
      <c r="K166"/>
      <c r="L166"/>
      <c r="M166" s="1">
        <v>1033</v>
      </c>
      <c r="N166" s="1" t="s">
        <v>875</v>
      </c>
      <c r="O166" s="1" t="s">
        <v>1493</v>
      </c>
      <c r="P166" s="1" t="s">
        <v>1471</v>
      </c>
      <c r="Q166" s="1" t="s">
        <v>1471</v>
      </c>
      <c r="R166" s="1" t="s">
        <v>1471</v>
      </c>
    </row>
    <row r="167" spans="3:18" x14ac:dyDescent="0.2">
      <c r="C167" s="3" t="s">
        <v>1916</v>
      </c>
      <c r="K167"/>
      <c r="L167"/>
      <c r="M167" s="1">
        <v>1008</v>
      </c>
      <c r="N167" s="1" t="s">
        <v>875</v>
      </c>
      <c r="O167" s="1" t="s">
        <v>1471</v>
      </c>
      <c r="P167" s="1" t="s">
        <v>1471</v>
      </c>
      <c r="Q167" s="1" t="s">
        <v>1471</v>
      </c>
      <c r="R167" s="1" t="s">
        <v>1471</v>
      </c>
    </row>
    <row r="168" spans="3:18" x14ac:dyDescent="0.2">
      <c r="C168" s="3" t="s">
        <v>1917</v>
      </c>
      <c r="K168"/>
      <c r="L168"/>
      <c r="M168" s="1">
        <v>1105</v>
      </c>
      <c r="N168" s="1" t="s">
        <v>881</v>
      </c>
      <c r="O168" s="1" t="s">
        <v>1473</v>
      </c>
      <c r="P168" s="1" t="s">
        <v>1471</v>
      </c>
      <c r="Q168" s="1" t="s">
        <v>1471</v>
      </c>
      <c r="R168" s="1" t="s">
        <v>1471</v>
      </c>
    </row>
    <row r="169" spans="3:18" x14ac:dyDescent="0.2">
      <c r="C169" s="3" t="s">
        <v>1918</v>
      </c>
      <c r="K169"/>
      <c r="L169"/>
      <c r="M169" s="1">
        <v>1106</v>
      </c>
      <c r="N169" s="1" t="s">
        <v>881</v>
      </c>
      <c r="O169" s="1" t="s">
        <v>1479</v>
      </c>
      <c r="P169" s="1" t="s">
        <v>1471</v>
      </c>
      <c r="Q169" s="1" t="s">
        <v>1471</v>
      </c>
      <c r="R169" s="1" t="s">
        <v>1471</v>
      </c>
    </row>
    <row r="170" spans="3:18" x14ac:dyDescent="0.2">
      <c r="C170" s="3" t="s">
        <v>1919</v>
      </c>
      <c r="K170"/>
      <c r="L170"/>
      <c r="M170" s="1">
        <v>1122</v>
      </c>
      <c r="N170" s="1" t="s">
        <v>881</v>
      </c>
      <c r="O170" s="1" t="s">
        <v>1483</v>
      </c>
      <c r="P170" s="1" t="s">
        <v>1471</v>
      </c>
      <c r="Q170" s="1" t="s">
        <v>1471</v>
      </c>
      <c r="R170" s="1" t="s">
        <v>1471</v>
      </c>
    </row>
    <row r="171" spans="3:18" x14ac:dyDescent="0.2">
      <c r="C171" s="3" t="s">
        <v>1920</v>
      </c>
      <c r="K171"/>
      <c r="L171"/>
      <c r="M171" s="1">
        <v>1123</v>
      </c>
      <c r="N171" s="1" t="s">
        <v>881</v>
      </c>
      <c r="O171" s="1" t="s">
        <v>1503</v>
      </c>
      <c r="P171" s="1" t="s">
        <v>1471</v>
      </c>
      <c r="Q171" s="1" t="s">
        <v>1471</v>
      </c>
      <c r="R171" s="1" t="s">
        <v>1471</v>
      </c>
    </row>
    <row r="172" spans="3:18" x14ac:dyDescent="0.2">
      <c r="C172" s="3" t="s">
        <v>1921</v>
      </c>
      <c r="K172"/>
      <c r="L172"/>
      <c r="M172" s="1">
        <v>1124</v>
      </c>
      <c r="N172" s="1" t="s">
        <v>881</v>
      </c>
      <c r="O172" s="1" t="s">
        <v>1503</v>
      </c>
      <c r="P172" s="1" t="s">
        <v>1471</v>
      </c>
      <c r="Q172" s="1" t="s">
        <v>1497</v>
      </c>
      <c r="R172" s="1" t="s">
        <v>1471</v>
      </c>
    </row>
    <row r="173" spans="3:18" x14ac:dyDescent="0.2">
      <c r="C173" s="3" t="s">
        <v>1922</v>
      </c>
      <c r="K173"/>
      <c r="L173"/>
      <c r="M173" s="1">
        <v>1104</v>
      </c>
      <c r="N173" s="1" t="s">
        <v>881</v>
      </c>
      <c r="O173" s="1" t="s">
        <v>1471</v>
      </c>
      <c r="P173" s="1" t="s">
        <v>1471</v>
      </c>
      <c r="Q173" s="1" t="s">
        <v>1471</v>
      </c>
      <c r="R173" s="1" t="s">
        <v>1471</v>
      </c>
    </row>
    <row r="174" spans="3:18" x14ac:dyDescent="0.2">
      <c r="C174" s="3" t="s">
        <v>1923</v>
      </c>
      <c r="K174"/>
      <c r="L174"/>
      <c r="M174" s="1">
        <v>1128</v>
      </c>
      <c r="N174" s="1" t="s">
        <v>883</v>
      </c>
      <c r="O174" s="1" t="s">
        <v>1473</v>
      </c>
      <c r="P174" s="1" t="s">
        <v>1471</v>
      </c>
      <c r="Q174" s="1" t="s">
        <v>1471</v>
      </c>
      <c r="R174" s="1" t="s">
        <v>1471</v>
      </c>
    </row>
    <row r="175" spans="3:18" x14ac:dyDescent="0.2">
      <c r="C175" s="3" t="s">
        <v>1924</v>
      </c>
      <c r="K175"/>
      <c r="L175"/>
      <c r="M175" s="1">
        <v>1129</v>
      </c>
      <c r="N175" s="1" t="s">
        <v>883</v>
      </c>
      <c r="O175" s="1" t="s">
        <v>877</v>
      </c>
      <c r="P175" s="1" t="s">
        <v>1471</v>
      </c>
      <c r="Q175" s="1" t="s">
        <v>1471</v>
      </c>
      <c r="R175" s="1" t="s">
        <v>1471</v>
      </c>
    </row>
    <row r="176" spans="3:18" x14ac:dyDescent="0.2">
      <c r="C176" s="3" t="s">
        <v>1925</v>
      </c>
      <c r="K176"/>
      <c r="L176"/>
      <c r="M176" s="1">
        <v>1127</v>
      </c>
      <c r="N176" s="1" t="s">
        <v>883</v>
      </c>
      <c r="O176" s="1" t="s">
        <v>1471</v>
      </c>
      <c r="P176" s="1" t="s">
        <v>1471</v>
      </c>
      <c r="Q176" s="1" t="s">
        <v>1471</v>
      </c>
      <c r="R176" s="1" t="s">
        <v>1471</v>
      </c>
    </row>
    <row r="177" spans="3:18" x14ac:dyDescent="0.2">
      <c r="C177" s="3" t="s">
        <v>1926</v>
      </c>
      <c r="K177"/>
      <c r="L177"/>
      <c r="M177" s="1">
        <v>1141</v>
      </c>
      <c r="N177" s="1" t="s">
        <v>884</v>
      </c>
      <c r="O177" s="1" t="s">
        <v>1483</v>
      </c>
      <c r="P177" s="1" t="s">
        <v>1471</v>
      </c>
      <c r="Q177" s="1" t="s">
        <v>1471</v>
      </c>
      <c r="R177" s="1" t="s">
        <v>1471</v>
      </c>
    </row>
    <row r="178" spans="3:18" x14ac:dyDescent="0.2">
      <c r="C178" s="3" t="s">
        <v>807</v>
      </c>
      <c r="K178"/>
      <c r="L178"/>
      <c r="M178" s="1">
        <v>1151</v>
      </c>
      <c r="N178" s="1" t="s">
        <v>884</v>
      </c>
      <c r="O178" s="1" t="s">
        <v>876</v>
      </c>
      <c r="P178" s="1" t="s">
        <v>1471</v>
      </c>
      <c r="Q178" s="1" t="s">
        <v>1471</v>
      </c>
      <c r="R178" s="1" t="s">
        <v>1471</v>
      </c>
    </row>
    <row r="179" spans="3:18" x14ac:dyDescent="0.2">
      <c r="C179" s="3" t="s">
        <v>808</v>
      </c>
      <c r="K179"/>
      <c r="L179"/>
      <c r="M179" s="1">
        <v>1152</v>
      </c>
      <c r="N179" s="1" t="s">
        <v>884</v>
      </c>
      <c r="O179" s="1" t="s">
        <v>886</v>
      </c>
      <c r="P179" s="1" t="s">
        <v>1471</v>
      </c>
      <c r="Q179" s="1" t="s">
        <v>1471</v>
      </c>
      <c r="R179" s="1" t="s">
        <v>1471</v>
      </c>
    </row>
    <row r="180" spans="3:18" x14ac:dyDescent="0.2">
      <c r="C180" s="3" t="s">
        <v>809</v>
      </c>
      <c r="K180"/>
      <c r="L180"/>
      <c r="M180" s="1">
        <v>1156</v>
      </c>
      <c r="N180" s="1" t="s">
        <v>884</v>
      </c>
      <c r="O180" s="1" t="s">
        <v>886</v>
      </c>
      <c r="P180" s="1" t="s">
        <v>1471</v>
      </c>
      <c r="Q180" s="1" t="s">
        <v>1497</v>
      </c>
      <c r="R180" s="1" t="s">
        <v>1471</v>
      </c>
    </row>
    <row r="181" spans="3:18" x14ac:dyDescent="0.2">
      <c r="C181" s="3" t="s">
        <v>810</v>
      </c>
      <c r="K181"/>
      <c r="L181"/>
      <c r="M181" s="1">
        <v>1158</v>
      </c>
      <c r="N181" s="1" t="s">
        <v>884</v>
      </c>
      <c r="O181" s="1" t="s">
        <v>886</v>
      </c>
      <c r="P181" s="1" t="s">
        <v>1471</v>
      </c>
      <c r="Q181" s="1" t="s">
        <v>887</v>
      </c>
      <c r="R181" s="1" t="s">
        <v>834</v>
      </c>
    </row>
    <row r="182" spans="3:18" x14ac:dyDescent="0.2">
      <c r="C182" s="3" t="s">
        <v>811</v>
      </c>
      <c r="K182"/>
      <c r="L182"/>
      <c r="M182" s="1">
        <v>1159</v>
      </c>
      <c r="N182" s="1" t="s">
        <v>884</v>
      </c>
      <c r="O182" s="1" t="s">
        <v>888</v>
      </c>
      <c r="P182" s="1" t="s">
        <v>1471</v>
      </c>
      <c r="Q182" s="1" t="s">
        <v>1471</v>
      </c>
      <c r="R182" s="1" t="s">
        <v>1471</v>
      </c>
    </row>
    <row r="183" spans="3:18" x14ac:dyDescent="0.2">
      <c r="C183" s="3" t="s">
        <v>812</v>
      </c>
      <c r="K183"/>
      <c r="L183"/>
      <c r="M183" s="1">
        <v>1135</v>
      </c>
      <c r="N183" s="1" t="s">
        <v>884</v>
      </c>
      <c r="O183" s="1" t="s">
        <v>1471</v>
      </c>
      <c r="P183" s="1" t="s">
        <v>1471</v>
      </c>
      <c r="Q183" s="1" t="s">
        <v>1471</v>
      </c>
      <c r="R183" s="1" t="s">
        <v>1471</v>
      </c>
    </row>
    <row r="184" spans="3:18" x14ac:dyDescent="0.2">
      <c r="C184" s="3" t="s">
        <v>813</v>
      </c>
      <c r="K184"/>
      <c r="L184"/>
      <c r="M184" s="1">
        <v>1264</v>
      </c>
      <c r="N184" s="1" t="s">
        <v>889</v>
      </c>
      <c r="O184" s="1" t="s">
        <v>1471</v>
      </c>
      <c r="P184" s="1" t="s">
        <v>1471</v>
      </c>
      <c r="Q184" s="1" t="s">
        <v>1471</v>
      </c>
      <c r="R184" s="1" t="s">
        <v>1471</v>
      </c>
    </row>
    <row r="185" spans="3:18" x14ac:dyDescent="0.2">
      <c r="C185" s="3" t="s">
        <v>814</v>
      </c>
      <c r="K185"/>
      <c r="L185"/>
      <c r="M185" s="1">
        <v>1306</v>
      </c>
      <c r="N185" s="1" t="s">
        <v>890</v>
      </c>
      <c r="O185" s="1" t="s">
        <v>1473</v>
      </c>
      <c r="P185" s="1" t="s">
        <v>1471</v>
      </c>
      <c r="Q185" s="1" t="s">
        <v>1471</v>
      </c>
      <c r="R185" s="1" t="s">
        <v>1471</v>
      </c>
    </row>
    <row r="186" spans="3:18" x14ac:dyDescent="0.2">
      <c r="C186" s="3" t="s">
        <v>815</v>
      </c>
      <c r="K186"/>
      <c r="L186"/>
      <c r="M186" s="1">
        <v>1307</v>
      </c>
      <c r="N186" s="1" t="s">
        <v>890</v>
      </c>
      <c r="O186" s="1" t="s">
        <v>891</v>
      </c>
      <c r="P186" s="1" t="s">
        <v>1471</v>
      </c>
      <c r="Q186" s="1" t="s">
        <v>1471</v>
      </c>
      <c r="R186" s="1" t="s">
        <v>1471</v>
      </c>
    </row>
    <row r="187" spans="3:18" x14ac:dyDescent="0.2">
      <c r="C187" s="3" t="s">
        <v>816</v>
      </c>
      <c r="K187"/>
      <c r="L187"/>
      <c r="M187" s="1">
        <v>1305</v>
      </c>
      <c r="N187" s="1" t="s">
        <v>890</v>
      </c>
      <c r="O187" s="1" t="s">
        <v>1471</v>
      </c>
      <c r="P187" s="1" t="s">
        <v>1471</v>
      </c>
      <c r="Q187" s="1" t="s">
        <v>1471</v>
      </c>
      <c r="R187" s="1" t="s">
        <v>1471</v>
      </c>
    </row>
    <row r="188" spans="3:18" x14ac:dyDescent="0.2">
      <c r="C188" s="3" t="s">
        <v>817</v>
      </c>
      <c r="K188"/>
      <c r="L188"/>
      <c r="M188" s="1">
        <v>1316</v>
      </c>
      <c r="N188" s="1" t="s">
        <v>892</v>
      </c>
      <c r="O188" s="1" t="s">
        <v>1473</v>
      </c>
      <c r="P188" s="1" t="s">
        <v>1471</v>
      </c>
      <c r="Q188" s="1" t="s">
        <v>1471</v>
      </c>
      <c r="R188" s="1" t="s">
        <v>1471</v>
      </c>
    </row>
    <row r="189" spans="3:18" x14ac:dyDescent="0.2">
      <c r="C189" s="3" t="s">
        <v>818</v>
      </c>
      <c r="K189"/>
      <c r="L189"/>
      <c r="M189" s="1">
        <v>1317</v>
      </c>
      <c r="N189" s="1" t="s">
        <v>892</v>
      </c>
      <c r="O189" s="1" t="s">
        <v>893</v>
      </c>
      <c r="P189" s="1" t="s">
        <v>1471</v>
      </c>
      <c r="Q189" s="1" t="s">
        <v>1471</v>
      </c>
      <c r="R189" s="1" t="s">
        <v>1471</v>
      </c>
    </row>
    <row r="190" spans="3:18" x14ac:dyDescent="0.2">
      <c r="C190" s="3" t="s">
        <v>819</v>
      </c>
      <c r="K190"/>
      <c r="L190"/>
      <c r="M190" s="1">
        <v>1321</v>
      </c>
      <c r="N190" s="1" t="s">
        <v>892</v>
      </c>
      <c r="O190" s="1" t="s">
        <v>1479</v>
      </c>
      <c r="P190" s="1" t="s">
        <v>1471</v>
      </c>
      <c r="Q190" s="1" t="s">
        <v>1471</v>
      </c>
      <c r="R190" s="1" t="s">
        <v>1471</v>
      </c>
    </row>
    <row r="191" spans="3:18" x14ac:dyDescent="0.2">
      <c r="C191" s="3" t="s">
        <v>820</v>
      </c>
      <c r="K191"/>
      <c r="L191"/>
      <c r="M191" s="1">
        <v>1315</v>
      </c>
      <c r="N191" s="1" t="s">
        <v>892</v>
      </c>
      <c r="O191" s="1" t="s">
        <v>1471</v>
      </c>
      <c r="P191" s="1" t="s">
        <v>1471</v>
      </c>
      <c r="Q191" s="1" t="s">
        <v>1471</v>
      </c>
      <c r="R191" s="1" t="s">
        <v>1471</v>
      </c>
    </row>
    <row r="192" spans="3:18" x14ac:dyDescent="0.2">
      <c r="C192" s="3" t="s">
        <v>821</v>
      </c>
      <c r="L192"/>
      <c r="M192" s="1">
        <v>147</v>
      </c>
      <c r="N192" s="1" t="s">
        <v>1482</v>
      </c>
      <c r="O192" s="1" t="s">
        <v>1496</v>
      </c>
      <c r="P192" s="1" t="s">
        <v>1471</v>
      </c>
      <c r="Q192" s="1" t="s">
        <v>337</v>
      </c>
      <c r="R192" s="1" t="s">
        <v>1471</v>
      </c>
    </row>
    <row r="193" spans="3:18" x14ac:dyDescent="0.2">
      <c r="C193" s="3" t="s">
        <v>822</v>
      </c>
      <c r="L193"/>
      <c r="M193" s="1">
        <v>148</v>
      </c>
      <c r="N193" s="1" t="s">
        <v>1482</v>
      </c>
      <c r="O193" s="1" t="s">
        <v>1496</v>
      </c>
      <c r="P193" s="1" t="s">
        <v>1471</v>
      </c>
      <c r="Q193" s="1" t="s">
        <v>1498</v>
      </c>
      <c r="R193" s="1" t="s">
        <v>1471</v>
      </c>
    </row>
    <row r="194" spans="3:18" x14ac:dyDescent="0.2">
      <c r="C194" s="3" t="s">
        <v>33</v>
      </c>
      <c r="L194"/>
      <c r="M194" s="1">
        <v>176</v>
      </c>
      <c r="N194" s="1" t="s">
        <v>1482</v>
      </c>
      <c r="O194" s="1" t="s">
        <v>1503</v>
      </c>
      <c r="P194" s="1" t="s">
        <v>1471</v>
      </c>
      <c r="Q194" s="1" t="s">
        <v>337</v>
      </c>
      <c r="R194" s="1" t="s">
        <v>1471</v>
      </c>
    </row>
    <row r="195" spans="3:18" x14ac:dyDescent="0.2">
      <c r="C195" s="3" t="s">
        <v>34</v>
      </c>
      <c r="L195"/>
      <c r="M195" s="1">
        <v>177</v>
      </c>
      <c r="N195" s="1" t="s">
        <v>1482</v>
      </c>
      <c r="O195" s="1" t="s">
        <v>1503</v>
      </c>
      <c r="P195" s="1" t="s">
        <v>1471</v>
      </c>
      <c r="Q195" s="1" t="s">
        <v>1498</v>
      </c>
      <c r="R195" s="1" t="s">
        <v>1471</v>
      </c>
    </row>
    <row r="196" spans="3:18" x14ac:dyDescent="0.2">
      <c r="C196" s="3" t="s">
        <v>35</v>
      </c>
      <c r="L196"/>
      <c r="M196" s="1">
        <v>191</v>
      </c>
      <c r="N196" s="1" t="s">
        <v>1482</v>
      </c>
      <c r="O196" s="1" t="s">
        <v>1507</v>
      </c>
      <c r="P196" s="1" t="s">
        <v>1471</v>
      </c>
      <c r="Q196" s="1" t="s">
        <v>1508</v>
      </c>
      <c r="R196" s="1" t="s">
        <v>1471</v>
      </c>
    </row>
    <row r="197" spans="3:18" x14ac:dyDescent="0.2">
      <c r="C197" s="3" t="s">
        <v>36</v>
      </c>
      <c r="L197"/>
      <c r="M197" s="1">
        <v>198</v>
      </c>
      <c r="N197" s="1" t="s">
        <v>1482</v>
      </c>
      <c r="O197" s="1" t="s">
        <v>1509</v>
      </c>
      <c r="P197" s="1" t="s">
        <v>1471</v>
      </c>
      <c r="Q197" s="1" t="s">
        <v>1510</v>
      </c>
      <c r="R197" s="1" t="s">
        <v>1471</v>
      </c>
    </row>
    <row r="198" spans="3:18" x14ac:dyDescent="0.2">
      <c r="C198" s="3" t="s">
        <v>37</v>
      </c>
      <c r="L198"/>
      <c r="M198" s="1">
        <v>212</v>
      </c>
      <c r="N198" s="1" t="s">
        <v>1482</v>
      </c>
      <c r="O198" s="1" t="s">
        <v>1513</v>
      </c>
      <c r="P198" s="1" t="s">
        <v>1471</v>
      </c>
      <c r="Q198" s="1" t="s">
        <v>1514</v>
      </c>
      <c r="R198" s="1" t="s">
        <v>1471</v>
      </c>
    </row>
    <row r="199" spans="3:18" x14ac:dyDescent="0.2">
      <c r="C199" s="3" t="s">
        <v>40</v>
      </c>
      <c r="L199"/>
      <c r="M199" s="1">
        <v>217</v>
      </c>
      <c r="N199" s="1" t="s">
        <v>1482</v>
      </c>
      <c r="O199" s="1" t="s">
        <v>1513</v>
      </c>
      <c r="P199" s="1" t="s">
        <v>1471</v>
      </c>
      <c r="Q199" s="1" t="s">
        <v>337</v>
      </c>
      <c r="R199" s="1" t="s">
        <v>1471</v>
      </c>
    </row>
    <row r="200" spans="3:18" x14ac:dyDescent="0.2">
      <c r="C200" s="3" t="s">
        <v>41</v>
      </c>
      <c r="L200"/>
      <c r="M200" s="1">
        <v>218</v>
      </c>
      <c r="N200" s="1" t="s">
        <v>1482</v>
      </c>
      <c r="O200" s="1" t="s">
        <v>1513</v>
      </c>
      <c r="P200" s="1" t="s">
        <v>1471</v>
      </c>
      <c r="Q200" s="1" t="s">
        <v>1498</v>
      </c>
      <c r="R200" s="1" t="s">
        <v>1471</v>
      </c>
    </row>
    <row r="201" spans="3:18" x14ac:dyDescent="0.2">
      <c r="C201" s="3" t="s">
        <v>42</v>
      </c>
      <c r="L201"/>
      <c r="M201" s="1">
        <v>225</v>
      </c>
      <c r="N201" s="1" t="s">
        <v>1482</v>
      </c>
      <c r="O201" s="1" t="s">
        <v>1516</v>
      </c>
      <c r="P201" s="1" t="s">
        <v>1471</v>
      </c>
      <c r="Q201" s="1" t="s">
        <v>337</v>
      </c>
      <c r="R201" s="1" t="s">
        <v>1471</v>
      </c>
    </row>
    <row r="202" spans="3:18" x14ac:dyDescent="0.2">
      <c r="C202" s="3" t="s">
        <v>43</v>
      </c>
      <c r="L202"/>
      <c r="M202" s="1">
        <v>226</v>
      </c>
      <c r="N202" s="1" t="s">
        <v>1482</v>
      </c>
      <c r="O202" s="1" t="s">
        <v>1516</v>
      </c>
      <c r="P202" s="1" t="s">
        <v>1471</v>
      </c>
      <c r="Q202" s="1" t="s">
        <v>1498</v>
      </c>
      <c r="R202" s="1" t="s">
        <v>1471</v>
      </c>
    </row>
    <row r="203" spans="3:18" x14ac:dyDescent="0.2">
      <c r="C203" s="3" t="s">
        <v>44</v>
      </c>
      <c r="L203"/>
      <c r="M203" s="1">
        <v>277</v>
      </c>
      <c r="N203" s="1" t="s">
        <v>1518</v>
      </c>
      <c r="O203" s="1" t="s">
        <v>1519</v>
      </c>
      <c r="P203" s="1" t="s">
        <v>1471</v>
      </c>
      <c r="Q203" s="1" t="s">
        <v>1520</v>
      </c>
      <c r="R203" s="1" t="s">
        <v>1471</v>
      </c>
    </row>
    <row r="204" spans="3:18" x14ac:dyDescent="0.2">
      <c r="C204" s="3" t="s">
        <v>982</v>
      </c>
      <c r="L204"/>
      <c r="M204" s="1">
        <v>287</v>
      </c>
      <c r="N204" s="1" t="s">
        <v>1518</v>
      </c>
      <c r="O204" s="1" t="s">
        <v>1503</v>
      </c>
      <c r="P204" s="1" t="s">
        <v>1471</v>
      </c>
      <c r="Q204" s="1" t="s">
        <v>1505</v>
      </c>
      <c r="R204" s="1" t="s">
        <v>1471</v>
      </c>
    </row>
    <row r="205" spans="3:18" x14ac:dyDescent="0.2">
      <c r="C205" s="3" t="s">
        <v>983</v>
      </c>
      <c r="L205"/>
      <c r="M205" s="1">
        <v>308</v>
      </c>
      <c r="N205" s="1" t="s">
        <v>1518</v>
      </c>
      <c r="O205" s="1" t="s">
        <v>1513</v>
      </c>
      <c r="P205" s="1" t="s">
        <v>1471</v>
      </c>
      <c r="Q205" s="1" t="s">
        <v>1521</v>
      </c>
      <c r="R205" s="1" t="s">
        <v>1471</v>
      </c>
    </row>
    <row r="206" spans="3:18" x14ac:dyDescent="0.2">
      <c r="C206" s="3" t="s">
        <v>984</v>
      </c>
      <c r="L206"/>
      <c r="M206" s="1">
        <v>406</v>
      </c>
      <c r="N206" s="1" t="s">
        <v>1523</v>
      </c>
      <c r="O206" s="1" t="s">
        <v>1513</v>
      </c>
      <c r="P206" s="1" t="s">
        <v>1471</v>
      </c>
      <c r="Q206" s="1" t="s">
        <v>1536</v>
      </c>
      <c r="R206" s="1" t="s">
        <v>1471</v>
      </c>
    </row>
    <row r="207" spans="3:18" x14ac:dyDescent="0.2">
      <c r="C207" s="3" t="s">
        <v>985</v>
      </c>
      <c r="L207"/>
      <c r="M207" s="1">
        <v>408</v>
      </c>
      <c r="N207" s="1" t="s">
        <v>1523</v>
      </c>
      <c r="O207" s="1" t="s">
        <v>1513</v>
      </c>
      <c r="P207" s="1" t="s">
        <v>1471</v>
      </c>
      <c r="Q207" s="1" t="s">
        <v>1537</v>
      </c>
      <c r="R207" s="1" t="s">
        <v>1471</v>
      </c>
    </row>
    <row r="208" spans="3:18" x14ac:dyDescent="0.2">
      <c r="C208" s="3" t="s">
        <v>986</v>
      </c>
      <c r="L208"/>
      <c r="M208" s="1">
        <v>410</v>
      </c>
      <c r="N208" s="1" t="s">
        <v>1523</v>
      </c>
      <c r="O208" s="1" t="s">
        <v>1513</v>
      </c>
      <c r="P208" s="1" t="s">
        <v>1471</v>
      </c>
      <c r="Q208" s="1" t="s">
        <v>1538</v>
      </c>
      <c r="R208" s="1" t="s">
        <v>1471</v>
      </c>
    </row>
    <row r="209" spans="3:18" x14ac:dyDescent="0.2">
      <c r="C209" s="3" t="s">
        <v>987</v>
      </c>
      <c r="L209"/>
      <c r="M209" s="1">
        <v>412</v>
      </c>
      <c r="N209" s="1" t="s">
        <v>1523</v>
      </c>
      <c r="O209" s="1" t="s">
        <v>1513</v>
      </c>
      <c r="P209" s="1" t="s">
        <v>1471</v>
      </c>
      <c r="Q209" s="1" t="s">
        <v>1539</v>
      </c>
      <c r="R209" s="1" t="s">
        <v>1471</v>
      </c>
    </row>
    <row r="210" spans="3:18" x14ac:dyDescent="0.2">
      <c r="C210" s="3" t="s">
        <v>988</v>
      </c>
      <c r="L210"/>
      <c r="M210" s="1">
        <v>414</v>
      </c>
      <c r="N210" s="1" t="s">
        <v>1523</v>
      </c>
      <c r="O210" s="1" t="s">
        <v>1513</v>
      </c>
      <c r="P210" s="1" t="s">
        <v>1471</v>
      </c>
      <c r="Q210" s="1" t="s">
        <v>1540</v>
      </c>
      <c r="R210" s="1" t="s">
        <v>1471</v>
      </c>
    </row>
    <row r="211" spans="3:18" x14ac:dyDescent="0.2">
      <c r="C211" s="3" t="s">
        <v>989</v>
      </c>
      <c r="L211"/>
      <c r="M211" s="1">
        <v>416</v>
      </c>
      <c r="N211" s="1" t="s">
        <v>1523</v>
      </c>
      <c r="O211" s="1" t="s">
        <v>1513</v>
      </c>
      <c r="P211" s="1" t="s">
        <v>1471</v>
      </c>
      <c r="Q211" s="1" t="s">
        <v>1514</v>
      </c>
      <c r="R211" s="1" t="s">
        <v>1471</v>
      </c>
    </row>
    <row r="212" spans="3:18" x14ac:dyDescent="0.2">
      <c r="C212" s="3" t="s">
        <v>1124</v>
      </c>
      <c r="L212"/>
      <c r="M212" s="1">
        <v>418</v>
      </c>
      <c r="N212" s="1" t="s">
        <v>1523</v>
      </c>
      <c r="O212" s="1" t="s">
        <v>1513</v>
      </c>
      <c r="P212" s="1" t="s">
        <v>1471</v>
      </c>
      <c r="Q212" s="1" t="s">
        <v>1541</v>
      </c>
      <c r="R212" s="1" t="s">
        <v>1471</v>
      </c>
    </row>
    <row r="213" spans="3:18" x14ac:dyDescent="0.2">
      <c r="C213" s="3" t="s">
        <v>1125</v>
      </c>
      <c r="L213"/>
      <c r="M213" s="1">
        <v>422</v>
      </c>
      <c r="N213" s="1" t="s">
        <v>1523</v>
      </c>
      <c r="O213" s="1" t="s">
        <v>1513</v>
      </c>
      <c r="P213" s="1" t="s">
        <v>1471</v>
      </c>
      <c r="Q213" s="1" t="s">
        <v>1543</v>
      </c>
      <c r="R213" s="1" t="s">
        <v>1471</v>
      </c>
    </row>
    <row r="214" spans="3:18" x14ac:dyDescent="0.2">
      <c r="C214" s="3" t="s">
        <v>1126</v>
      </c>
      <c r="L214"/>
      <c r="M214" s="1">
        <v>432</v>
      </c>
      <c r="N214" s="1" t="s">
        <v>1523</v>
      </c>
      <c r="O214" s="1" t="s">
        <v>1513</v>
      </c>
      <c r="P214" s="1" t="s">
        <v>1471</v>
      </c>
      <c r="Q214" s="1" t="s">
        <v>1544</v>
      </c>
      <c r="R214" s="1" t="s">
        <v>1471</v>
      </c>
    </row>
    <row r="215" spans="3:18" x14ac:dyDescent="0.2">
      <c r="C215" s="3" t="s">
        <v>1127</v>
      </c>
      <c r="L215"/>
      <c r="M215" s="1">
        <v>434</v>
      </c>
      <c r="N215" s="1" t="s">
        <v>1523</v>
      </c>
      <c r="O215" s="1" t="s">
        <v>1513</v>
      </c>
      <c r="P215" s="1" t="s">
        <v>1471</v>
      </c>
      <c r="Q215" s="1" t="s">
        <v>1545</v>
      </c>
      <c r="R215" s="1" t="s">
        <v>1471</v>
      </c>
    </row>
    <row r="216" spans="3:18" x14ac:dyDescent="0.2">
      <c r="C216" s="3" t="s">
        <v>1128</v>
      </c>
      <c r="L216"/>
      <c r="M216" s="1">
        <v>517</v>
      </c>
      <c r="N216" s="1" t="s">
        <v>1548</v>
      </c>
      <c r="O216" s="1" t="s">
        <v>828</v>
      </c>
      <c r="P216" s="1" t="s">
        <v>1471</v>
      </c>
      <c r="Q216" s="1" t="s">
        <v>338</v>
      </c>
      <c r="R216" s="1" t="s">
        <v>1471</v>
      </c>
    </row>
    <row r="217" spans="3:18" x14ac:dyDescent="0.2">
      <c r="C217" s="3" t="s">
        <v>1129</v>
      </c>
      <c r="L217"/>
      <c r="M217" s="1">
        <v>518</v>
      </c>
      <c r="N217" s="1" t="s">
        <v>1548</v>
      </c>
      <c r="O217" s="1" t="s">
        <v>828</v>
      </c>
      <c r="P217" s="1" t="s">
        <v>1471</v>
      </c>
      <c r="Q217" s="1" t="s">
        <v>829</v>
      </c>
      <c r="R217" s="1" t="s">
        <v>1471</v>
      </c>
    </row>
    <row r="218" spans="3:18" x14ac:dyDescent="0.2">
      <c r="C218" s="3" t="s">
        <v>1130</v>
      </c>
      <c r="L218"/>
      <c r="M218" s="1">
        <v>542</v>
      </c>
      <c r="N218" s="1" t="s">
        <v>1548</v>
      </c>
      <c r="O218" s="1" t="s">
        <v>830</v>
      </c>
      <c r="P218" s="1" t="s">
        <v>1471</v>
      </c>
      <c r="Q218" s="1" t="s">
        <v>1543</v>
      </c>
      <c r="R218" s="1" t="s">
        <v>1471</v>
      </c>
    </row>
    <row r="219" spans="3:18" x14ac:dyDescent="0.2">
      <c r="C219" s="3" t="s">
        <v>1131</v>
      </c>
      <c r="L219"/>
      <c r="M219" s="1">
        <v>544</v>
      </c>
      <c r="N219" s="1" t="s">
        <v>1548</v>
      </c>
      <c r="O219" s="1" t="s">
        <v>830</v>
      </c>
      <c r="P219" s="1" t="s">
        <v>1471</v>
      </c>
      <c r="Q219" s="1" t="s">
        <v>338</v>
      </c>
      <c r="R219" s="1" t="s">
        <v>1471</v>
      </c>
    </row>
    <row r="220" spans="3:18" x14ac:dyDescent="0.2">
      <c r="C220" s="3" t="s">
        <v>1132</v>
      </c>
      <c r="L220"/>
      <c r="M220" s="1">
        <v>545</v>
      </c>
      <c r="N220" s="1" t="s">
        <v>1548</v>
      </c>
      <c r="O220" s="1" t="s">
        <v>830</v>
      </c>
      <c r="P220" s="1" t="s">
        <v>1471</v>
      </c>
      <c r="Q220" s="1" t="s">
        <v>829</v>
      </c>
      <c r="R220" s="1" t="s">
        <v>1471</v>
      </c>
    </row>
    <row r="221" spans="3:18" x14ac:dyDescent="0.2">
      <c r="C221" s="3" t="s">
        <v>1133</v>
      </c>
      <c r="L221"/>
      <c r="M221" s="1">
        <v>547</v>
      </c>
      <c r="N221" s="1" t="s">
        <v>1548</v>
      </c>
      <c r="O221" s="1" t="s">
        <v>830</v>
      </c>
      <c r="P221" s="1" t="s">
        <v>1471</v>
      </c>
      <c r="Q221" s="1" t="s">
        <v>835</v>
      </c>
      <c r="R221" s="1" t="s">
        <v>1471</v>
      </c>
    </row>
    <row r="222" spans="3:18" x14ac:dyDescent="0.2">
      <c r="C222" s="3" t="s">
        <v>1134</v>
      </c>
      <c r="L222"/>
      <c r="M222" s="1">
        <v>616</v>
      </c>
      <c r="N222" s="1" t="s">
        <v>836</v>
      </c>
      <c r="O222" s="1" t="s">
        <v>828</v>
      </c>
      <c r="P222" s="1" t="s">
        <v>1471</v>
      </c>
      <c r="Q222" s="1" t="s">
        <v>1543</v>
      </c>
      <c r="R222" s="1" t="s">
        <v>1471</v>
      </c>
    </row>
    <row r="223" spans="3:18" x14ac:dyDescent="0.2">
      <c r="C223" s="3" t="s">
        <v>1135</v>
      </c>
      <c r="L223"/>
      <c r="M223" s="1">
        <v>618</v>
      </c>
      <c r="N223" s="1" t="s">
        <v>836</v>
      </c>
      <c r="O223" s="1" t="s">
        <v>828</v>
      </c>
      <c r="P223" s="1" t="s">
        <v>1471</v>
      </c>
      <c r="Q223" s="1" t="s">
        <v>1510</v>
      </c>
      <c r="R223" s="1" t="s">
        <v>1471</v>
      </c>
    </row>
    <row r="224" spans="3:18" x14ac:dyDescent="0.2">
      <c r="C224" s="3" t="s">
        <v>1136</v>
      </c>
      <c r="L224"/>
      <c r="M224" s="1">
        <v>620</v>
      </c>
      <c r="N224" s="1" t="s">
        <v>836</v>
      </c>
      <c r="O224" s="1" t="s">
        <v>828</v>
      </c>
      <c r="P224" s="1" t="s">
        <v>1471</v>
      </c>
      <c r="Q224" s="1" t="s">
        <v>338</v>
      </c>
      <c r="R224" s="1" t="s">
        <v>1471</v>
      </c>
    </row>
    <row r="225" spans="3:18" x14ac:dyDescent="0.2">
      <c r="C225" s="3" t="s">
        <v>1137</v>
      </c>
      <c r="L225"/>
      <c r="M225" s="1">
        <v>625</v>
      </c>
      <c r="N225" s="1" t="s">
        <v>836</v>
      </c>
      <c r="O225" s="1" t="s">
        <v>828</v>
      </c>
      <c r="P225" s="1" t="s">
        <v>1471</v>
      </c>
      <c r="Q225" s="1" t="s">
        <v>829</v>
      </c>
      <c r="R225" s="1" t="s">
        <v>1471</v>
      </c>
    </row>
    <row r="226" spans="3:18" x14ac:dyDescent="0.2">
      <c r="C226" s="3" t="s">
        <v>80</v>
      </c>
      <c r="L226"/>
      <c r="M226" s="1">
        <v>627</v>
      </c>
      <c r="N226" s="1" t="s">
        <v>836</v>
      </c>
      <c r="O226" s="1" t="s">
        <v>828</v>
      </c>
      <c r="P226" s="1" t="s">
        <v>1471</v>
      </c>
      <c r="Q226" s="1" t="s">
        <v>846</v>
      </c>
      <c r="R226" s="1" t="s">
        <v>1471</v>
      </c>
    </row>
    <row r="227" spans="3:18" x14ac:dyDescent="0.2">
      <c r="C227" s="3" t="s">
        <v>81</v>
      </c>
      <c r="L227"/>
      <c r="M227" s="1">
        <v>645</v>
      </c>
      <c r="N227" s="1" t="s">
        <v>836</v>
      </c>
      <c r="O227" s="1" t="s">
        <v>1509</v>
      </c>
      <c r="P227" s="1" t="s">
        <v>1471</v>
      </c>
      <c r="Q227" s="1" t="s">
        <v>1510</v>
      </c>
      <c r="R227" s="1" t="s">
        <v>1471</v>
      </c>
    </row>
    <row r="228" spans="3:18" x14ac:dyDescent="0.2">
      <c r="C228" s="3" t="s">
        <v>45</v>
      </c>
      <c r="L228"/>
      <c r="M228" s="1">
        <v>647</v>
      </c>
      <c r="N228" s="1" t="s">
        <v>836</v>
      </c>
      <c r="O228" s="1" t="s">
        <v>1509</v>
      </c>
      <c r="P228" s="1" t="s">
        <v>1471</v>
      </c>
      <c r="Q228" s="1" t="s">
        <v>849</v>
      </c>
      <c r="R228" s="1" t="s">
        <v>1471</v>
      </c>
    </row>
    <row r="229" spans="3:18" x14ac:dyDescent="0.2">
      <c r="C229" s="3" t="s">
        <v>46</v>
      </c>
      <c r="L229"/>
      <c r="M229" s="1">
        <v>750</v>
      </c>
      <c r="N229" s="1" t="s">
        <v>852</v>
      </c>
      <c r="O229" s="1" t="s">
        <v>1496</v>
      </c>
      <c r="P229" s="1" t="s">
        <v>1471</v>
      </c>
      <c r="Q229" s="1" t="s">
        <v>857</v>
      </c>
      <c r="R229" s="1" t="s">
        <v>1471</v>
      </c>
    </row>
    <row r="230" spans="3:18" x14ac:dyDescent="0.2">
      <c r="C230" s="3" t="s">
        <v>47</v>
      </c>
      <c r="L230"/>
      <c r="M230" s="1">
        <v>754</v>
      </c>
      <c r="N230" s="1" t="s">
        <v>852</v>
      </c>
      <c r="O230" s="1" t="s">
        <v>1496</v>
      </c>
      <c r="P230" s="1" t="s">
        <v>1471</v>
      </c>
      <c r="Q230" s="1" t="s">
        <v>858</v>
      </c>
      <c r="R230" s="1" t="s">
        <v>1471</v>
      </c>
    </row>
    <row r="231" spans="3:18" x14ac:dyDescent="0.2">
      <c r="C231" s="3" t="s">
        <v>48</v>
      </c>
      <c r="L231"/>
      <c r="M231" s="1">
        <v>782</v>
      </c>
      <c r="N231" s="1" t="s">
        <v>859</v>
      </c>
      <c r="O231" s="1" t="s">
        <v>1496</v>
      </c>
      <c r="P231" s="1" t="s">
        <v>1471</v>
      </c>
      <c r="Q231" s="1" t="s">
        <v>861</v>
      </c>
      <c r="R231" s="1" t="s">
        <v>1471</v>
      </c>
    </row>
    <row r="232" spans="3:18" x14ac:dyDescent="0.2">
      <c r="C232" s="3" t="s">
        <v>49</v>
      </c>
      <c r="L232"/>
      <c r="M232" s="1">
        <v>886</v>
      </c>
      <c r="N232" s="1" t="s">
        <v>862</v>
      </c>
      <c r="O232" s="1" t="s">
        <v>1546</v>
      </c>
      <c r="P232" s="1" t="s">
        <v>1471</v>
      </c>
      <c r="Q232" s="1" t="s">
        <v>1543</v>
      </c>
      <c r="R232" s="1" t="s">
        <v>1471</v>
      </c>
    </row>
    <row r="233" spans="3:18" x14ac:dyDescent="0.2">
      <c r="C233" s="3" t="s">
        <v>50</v>
      </c>
      <c r="L233"/>
      <c r="M233" s="1">
        <v>888</v>
      </c>
      <c r="N233" s="1" t="s">
        <v>862</v>
      </c>
      <c r="O233" s="1" t="s">
        <v>1546</v>
      </c>
      <c r="P233" s="1" t="s">
        <v>1471</v>
      </c>
      <c r="Q233" s="1" t="s">
        <v>338</v>
      </c>
      <c r="R233" s="1" t="s">
        <v>1471</v>
      </c>
    </row>
    <row r="234" spans="3:18" x14ac:dyDescent="0.2">
      <c r="C234" s="3" t="s">
        <v>51</v>
      </c>
      <c r="L234"/>
      <c r="M234" s="1">
        <v>889</v>
      </c>
      <c r="N234" s="1" t="s">
        <v>862</v>
      </c>
      <c r="O234" s="1" t="s">
        <v>1546</v>
      </c>
      <c r="P234" s="1" t="s">
        <v>1471</v>
      </c>
      <c r="Q234" s="1" t="s">
        <v>867</v>
      </c>
      <c r="R234" s="1" t="s">
        <v>1471</v>
      </c>
    </row>
    <row r="235" spans="3:18" x14ac:dyDescent="0.2">
      <c r="C235" s="3" t="s">
        <v>52</v>
      </c>
      <c r="L235"/>
      <c r="M235" s="1">
        <v>891</v>
      </c>
      <c r="N235" s="1" t="s">
        <v>862</v>
      </c>
      <c r="O235" s="1" t="s">
        <v>1546</v>
      </c>
      <c r="P235" s="1" t="s">
        <v>1471</v>
      </c>
      <c r="Q235" s="1" t="s">
        <v>868</v>
      </c>
      <c r="R235" s="1" t="s">
        <v>1471</v>
      </c>
    </row>
    <row r="236" spans="3:18" x14ac:dyDescent="0.2">
      <c r="C236" s="3" t="s">
        <v>53</v>
      </c>
      <c r="L236"/>
      <c r="M236" s="1">
        <v>943</v>
      </c>
      <c r="N236" s="1" t="s">
        <v>1477</v>
      </c>
      <c r="O236" s="1" t="s">
        <v>1509</v>
      </c>
      <c r="P236" s="1" t="s">
        <v>1471</v>
      </c>
      <c r="Q236" s="1" t="s">
        <v>870</v>
      </c>
      <c r="R236" s="1" t="s">
        <v>1471</v>
      </c>
    </row>
    <row r="237" spans="3:18" x14ac:dyDescent="0.2">
      <c r="C237" s="3" t="s">
        <v>54</v>
      </c>
      <c r="L237"/>
      <c r="M237" s="1">
        <v>990</v>
      </c>
      <c r="N237" s="1" t="s">
        <v>1478</v>
      </c>
      <c r="O237" s="1" t="s">
        <v>828</v>
      </c>
      <c r="P237" s="1" t="s">
        <v>1471</v>
      </c>
      <c r="Q237" s="1" t="s">
        <v>1543</v>
      </c>
      <c r="R237" s="1" t="s">
        <v>1471</v>
      </c>
    </row>
    <row r="238" spans="3:18" x14ac:dyDescent="0.2">
      <c r="C238" s="3" t="s">
        <v>55</v>
      </c>
      <c r="L238"/>
      <c r="M238" s="1">
        <v>992</v>
      </c>
      <c r="N238" s="1" t="s">
        <v>1478</v>
      </c>
      <c r="O238" s="1" t="s">
        <v>828</v>
      </c>
      <c r="P238" s="1" t="s">
        <v>1471</v>
      </c>
      <c r="Q238" s="1" t="s">
        <v>338</v>
      </c>
      <c r="R238" s="1" t="s">
        <v>1471</v>
      </c>
    </row>
    <row r="239" spans="3:18" x14ac:dyDescent="0.2">
      <c r="C239" s="3" t="s">
        <v>56</v>
      </c>
      <c r="L239"/>
      <c r="M239" s="1">
        <v>993</v>
      </c>
      <c r="N239" s="1" t="s">
        <v>1478</v>
      </c>
      <c r="O239" s="1" t="s">
        <v>828</v>
      </c>
      <c r="P239" s="1" t="s">
        <v>1471</v>
      </c>
      <c r="Q239" s="1" t="s">
        <v>868</v>
      </c>
      <c r="R239" s="1" t="s">
        <v>1471</v>
      </c>
    </row>
    <row r="240" spans="3:18" x14ac:dyDescent="0.2">
      <c r="C240" s="3" t="s">
        <v>57</v>
      </c>
      <c r="L240"/>
      <c r="M240" s="1">
        <v>1125</v>
      </c>
      <c r="N240" s="1" t="s">
        <v>881</v>
      </c>
      <c r="O240" s="1" t="s">
        <v>1503</v>
      </c>
      <c r="P240" s="1" t="s">
        <v>1471</v>
      </c>
      <c r="Q240" s="1" t="s">
        <v>882</v>
      </c>
      <c r="R240" s="1" t="s">
        <v>1471</v>
      </c>
    </row>
    <row r="241" spans="3:18" x14ac:dyDescent="0.2">
      <c r="C241" s="3" t="s">
        <v>58</v>
      </c>
      <c r="L241"/>
      <c r="M241" s="1">
        <v>1157</v>
      </c>
      <c r="N241" s="1" t="s">
        <v>884</v>
      </c>
      <c r="O241" s="1" t="s">
        <v>886</v>
      </c>
      <c r="P241" s="1" t="s">
        <v>1471</v>
      </c>
      <c r="Q241" s="1" t="s">
        <v>887</v>
      </c>
      <c r="R241" s="1" t="s">
        <v>1471</v>
      </c>
    </row>
    <row r="242" spans="3:18" x14ac:dyDescent="0.2">
      <c r="C242" s="3" t="s">
        <v>59</v>
      </c>
      <c r="L242"/>
      <c r="M242" s="1">
        <v>1299</v>
      </c>
      <c r="N242" s="1" t="s">
        <v>889</v>
      </c>
      <c r="O242" s="1" t="s">
        <v>1515</v>
      </c>
      <c r="P242" s="1" t="s">
        <v>1471</v>
      </c>
      <c r="Q242" s="1" t="s">
        <v>1471</v>
      </c>
      <c r="R242" s="1" t="s">
        <v>1471</v>
      </c>
    </row>
    <row r="243" spans="3:18" x14ac:dyDescent="0.2">
      <c r="C243" s="3" t="s">
        <v>60</v>
      </c>
      <c r="L243"/>
      <c r="M243" s="1">
        <v>1300</v>
      </c>
      <c r="N243" s="1" t="s">
        <v>889</v>
      </c>
      <c r="O243" s="1" t="s">
        <v>850</v>
      </c>
      <c r="P243" s="1" t="s">
        <v>1471</v>
      </c>
      <c r="Q243" s="1" t="s">
        <v>1471</v>
      </c>
      <c r="R243" s="1" t="s">
        <v>1471</v>
      </c>
    </row>
    <row r="244" spans="3:18" x14ac:dyDescent="0.2">
      <c r="C244" s="3" t="s">
        <v>61</v>
      </c>
      <c r="L244"/>
      <c r="M244" s="1">
        <v>64</v>
      </c>
      <c r="N244" s="1" t="s">
        <v>1491</v>
      </c>
      <c r="O244" s="1" t="s">
        <v>1479</v>
      </c>
      <c r="P244" s="1" t="s">
        <v>1471</v>
      </c>
      <c r="Q244" s="1" t="s">
        <v>1497</v>
      </c>
      <c r="R244" s="1" t="s">
        <v>1471</v>
      </c>
    </row>
    <row r="245" spans="3:18" x14ac:dyDescent="0.2">
      <c r="C245" s="3" t="s">
        <v>62</v>
      </c>
      <c r="L245"/>
      <c r="M245" s="1">
        <v>206</v>
      </c>
      <c r="N245" s="1" t="s">
        <v>1482</v>
      </c>
      <c r="O245" s="1" t="s">
        <v>1511</v>
      </c>
      <c r="P245" s="1" t="s">
        <v>1471</v>
      </c>
      <c r="Q245" s="1" t="s">
        <v>337</v>
      </c>
      <c r="R245" s="1" t="s">
        <v>1471</v>
      </c>
    </row>
    <row r="246" spans="3:18" x14ac:dyDescent="0.2">
      <c r="C246" s="3" t="s">
        <v>63</v>
      </c>
      <c r="L246"/>
      <c r="M246" s="1">
        <v>207</v>
      </c>
      <c r="N246" s="1" t="s">
        <v>1482</v>
      </c>
      <c r="O246" s="1" t="s">
        <v>1511</v>
      </c>
      <c r="P246" s="1" t="s">
        <v>1471</v>
      </c>
      <c r="Q246" s="1" t="s">
        <v>1498</v>
      </c>
      <c r="R246" s="1" t="s">
        <v>1471</v>
      </c>
    </row>
    <row r="247" spans="3:18" x14ac:dyDescent="0.2">
      <c r="C247" s="3" t="s">
        <v>64</v>
      </c>
      <c r="L247"/>
      <c r="M247" s="1">
        <v>100</v>
      </c>
      <c r="N247" s="1" t="s">
        <v>1556</v>
      </c>
      <c r="O247" s="1" t="s">
        <v>1471</v>
      </c>
      <c r="P247" s="1" t="s">
        <v>1471</v>
      </c>
      <c r="Q247" s="1" t="s">
        <v>1471</v>
      </c>
      <c r="R247" s="1" t="s">
        <v>1471</v>
      </c>
    </row>
    <row r="248" spans="3:18" x14ac:dyDescent="0.2">
      <c r="C248" s="3" t="s">
        <v>65</v>
      </c>
      <c r="L248"/>
      <c r="M248" s="1">
        <v>101</v>
      </c>
      <c r="N248" s="1" t="s">
        <v>1556</v>
      </c>
      <c r="O248" s="1" t="s">
        <v>1483</v>
      </c>
      <c r="P248" s="1" t="s">
        <v>1471</v>
      </c>
      <c r="Q248" s="1" t="s">
        <v>1471</v>
      </c>
      <c r="R248" s="1" t="s">
        <v>1471</v>
      </c>
    </row>
    <row r="249" spans="3:18" x14ac:dyDescent="0.2">
      <c r="C249" s="3" t="s">
        <v>66</v>
      </c>
      <c r="L249"/>
      <c r="M249" s="1">
        <v>675</v>
      </c>
      <c r="N249" s="1" t="s">
        <v>836</v>
      </c>
      <c r="O249" s="1" t="s">
        <v>1493</v>
      </c>
      <c r="P249" s="1" t="s">
        <v>1471</v>
      </c>
      <c r="Q249" s="1" t="s">
        <v>1471</v>
      </c>
      <c r="R249" s="1" t="s">
        <v>1471</v>
      </c>
    </row>
    <row r="250" spans="3:18" x14ac:dyDescent="0.2">
      <c r="C250" s="3" t="s">
        <v>67</v>
      </c>
      <c r="L250"/>
      <c r="M250" s="1">
        <v>131</v>
      </c>
      <c r="N250" s="1" t="s">
        <v>1556</v>
      </c>
      <c r="O250" s="1" t="s">
        <v>1503</v>
      </c>
      <c r="P250" s="1" t="s">
        <v>1471</v>
      </c>
      <c r="Q250" s="1" t="s">
        <v>1471</v>
      </c>
      <c r="R250" s="1" t="s">
        <v>1471</v>
      </c>
    </row>
    <row r="251" spans="3:18" x14ac:dyDescent="0.2">
      <c r="C251" s="3" t="s">
        <v>68</v>
      </c>
      <c r="L251"/>
      <c r="M251" s="1">
        <v>67</v>
      </c>
      <c r="N251" s="1" t="s">
        <v>1491</v>
      </c>
      <c r="O251" s="1" t="s">
        <v>1479</v>
      </c>
      <c r="P251" s="1" t="s">
        <v>1310</v>
      </c>
      <c r="Q251" s="1" t="s">
        <v>1471</v>
      </c>
    </row>
    <row r="252" spans="3:18" x14ac:dyDescent="0.2">
      <c r="C252" s="3" t="s">
        <v>69</v>
      </c>
      <c r="L252"/>
      <c r="M252" s="1">
        <v>214</v>
      </c>
      <c r="N252" s="1" t="s">
        <v>1312</v>
      </c>
      <c r="O252" s="1" t="s">
        <v>1513</v>
      </c>
      <c r="P252" s="1" t="s">
        <v>1315</v>
      </c>
      <c r="Q252" s="1" t="s">
        <v>1471</v>
      </c>
    </row>
    <row r="253" spans="3:18" x14ac:dyDescent="0.2">
      <c r="C253" s="3" t="s">
        <v>70</v>
      </c>
      <c r="L253"/>
      <c r="M253" s="1">
        <v>215</v>
      </c>
      <c r="N253" s="1" t="s">
        <v>1312</v>
      </c>
      <c r="O253" s="1" t="s">
        <v>1513</v>
      </c>
      <c r="P253" s="1" t="s">
        <v>1316</v>
      </c>
      <c r="Q253" s="1" t="s">
        <v>1471</v>
      </c>
    </row>
    <row r="254" spans="3:18" x14ac:dyDescent="0.2">
      <c r="C254" s="3" t="s">
        <v>71</v>
      </c>
      <c r="L254"/>
      <c r="M254" s="1">
        <v>228</v>
      </c>
      <c r="N254" s="1" t="s">
        <v>1312</v>
      </c>
      <c r="O254" s="1" t="s">
        <v>1516</v>
      </c>
      <c r="P254" s="1" t="s">
        <v>1317</v>
      </c>
      <c r="Q254" s="1" t="s">
        <v>1471</v>
      </c>
    </row>
    <row r="255" spans="3:18" x14ac:dyDescent="0.2">
      <c r="C255" s="3" t="s">
        <v>72</v>
      </c>
      <c r="L255"/>
      <c r="M255" s="1">
        <v>289</v>
      </c>
      <c r="N255" s="1" t="s">
        <v>1555</v>
      </c>
      <c r="O255" s="1" t="s">
        <v>1503</v>
      </c>
      <c r="P255" s="1" t="s">
        <v>1318</v>
      </c>
      <c r="Q255" s="1" t="s">
        <v>1471</v>
      </c>
    </row>
    <row r="256" spans="3:18" x14ac:dyDescent="0.2">
      <c r="C256" s="3" t="s">
        <v>73</v>
      </c>
      <c r="L256"/>
      <c r="M256" s="1">
        <v>291</v>
      </c>
      <c r="N256" s="1" t="s">
        <v>1555</v>
      </c>
      <c r="O256" s="1" t="s">
        <v>1503</v>
      </c>
      <c r="P256" s="1" t="s">
        <v>1319</v>
      </c>
      <c r="Q256" s="1" t="s">
        <v>1471</v>
      </c>
    </row>
    <row r="257" spans="3:17" x14ac:dyDescent="0.2">
      <c r="C257" s="3" t="s">
        <v>74</v>
      </c>
      <c r="L257"/>
      <c r="M257" s="1">
        <v>304</v>
      </c>
      <c r="N257" s="1" t="s">
        <v>1555</v>
      </c>
      <c r="O257" s="1" t="s">
        <v>1513</v>
      </c>
      <c r="P257" s="1" t="s">
        <v>873</v>
      </c>
      <c r="Q257" s="1" t="s">
        <v>1471</v>
      </c>
    </row>
    <row r="258" spans="3:17" x14ac:dyDescent="0.2">
      <c r="C258" s="3" t="s">
        <v>75</v>
      </c>
      <c r="L258"/>
      <c r="M258" s="1">
        <v>310</v>
      </c>
      <c r="N258" s="1" t="s">
        <v>1555</v>
      </c>
      <c r="O258" s="1" t="s">
        <v>1513</v>
      </c>
      <c r="P258" s="1" t="s">
        <v>1320</v>
      </c>
      <c r="Q258" s="1" t="s">
        <v>1471</v>
      </c>
    </row>
    <row r="259" spans="3:17" x14ac:dyDescent="0.2">
      <c r="C259" s="3" t="s">
        <v>76</v>
      </c>
      <c r="L259"/>
      <c r="M259" s="1">
        <v>424</v>
      </c>
      <c r="N259" s="1" t="s">
        <v>1322</v>
      </c>
      <c r="O259" s="1" t="s">
        <v>1513</v>
      </c>
      <c r="P259" s="1" t="s">
        <v>1315</v>
      </c>
      <c r="Q259" s="1" t="s">
        <v>1471</v>
      </c>
    </row>
    <row r="260" spans="3:17" x14ac:dyDescent="0.2">
      <c r="C260" s="3" t="s">
        <v>77</v>
      </c>
      <c r="L260"/>
      <c r="M260" s="1">
        <v>425</v>
      </c>
      <c r="N260" s="1" t="s">
        <v>1322</v>
      </c>
      <c r="O260" s="1" t="s">
        <v>1513</v>
      </c>
      <c r="P260" s="1" t="s">
        <v>1316</v>
      </c>
      <c r="Q260" s="1" t="s">
        <v>1471</v>
      </c>
    </row>
    <row r="261" spans="3:17" x14ac:dyDescent="0.2">
      <c r="C261" s="3" t="s">
        <v>78</v>
      </c>
      <c r="L261"/>
      <c r="M261" s="1">
        <v>427</v>
      </c>
      <c r="N261" s="1" t="s">
        <v>1322</v>
      </c>
      <c r="O261" s="1" t="s">
        <v>1513</v>
      </c>
      <c r="P261" s="1" t="s">
        <v>1323</v>
      </c>
      <c r="Q261" s="1" t="s">
        <v>1471</v>
      </c>
    </row>
    <row r="262" spans="3:17" x14ac:dyDescent="0.2">
      <c r="C262" s="3" t="s">
        <v>79</v>
      </c>
      <c r="L262"/>
      <c r="M262" s="1">
        <v>429</v>
      </c>
      <c r="N262" s="1" t="s">
        <v>1322</v>
      </c>
      <c r="O262" s="1" t="s">
        <v>1513</v>
      </c>
      <c r="P262" s="1" t="s">
        <v>1313</v>
      </c>
      <c r="Q262" s="1" t="s">
        <v>1471</v>
      </c>
    </row>
    <row r="263" spans="3:17" x14ac:dyDescent="0.2">
      <c r="C263" s="3" t="s">
        <v>1201</v>
      </c>
      <c r="L263"/>
      <c r="M263" s="1">
        <v>430</v>
      </c>
      <c r="N263" s="1" t="s">
        <v>1322</v>
      </c>
      <c r="O263" s="1" t="s">
        <v>1513</v>
      </c>
      <c r="P263" s="1" t="s">
        <v>1314</v>
      </c>
      <c r="Q263" s="1" t="s">
        <v>1471</v>
      </c>
    </row>
    <row r="264" spans="3:17" x14ac:dyDescent="0.2">
      <c r="C264" s="3" t="s">
        <v>1202</v>
      </c>
      <c r="L264"/>
      <c r="M264" s="1">
        <v>438</v>
      </c>
      <c r="N264" s="1" t="s">
        <v>1322</v>
      </c>
      <c r="O264" s="1" t="s">
        <v>1513</v>
      </c>
      <c r="P264" s="1" t="s">
        <v>1324</v>
      </c>
      <c r="Q264" s="1" t="s">
        <v>1471</v>
      </c>
    </row>
    <row r="265" spans="3:17" x14ac:dyDescent="0.2">
      <c r="C265" s="3" t="s">
        <v>1203</v>
      </c>
      <c r="L265"/>
      <c r="M265" s="1">
        <v>440</v>
      </c>
      <c r="N265" s="1" t="s">
        <v>1322</v>
      </c>
      <c r="O265" s="1" t="s">
        <v>1513</v>
      </c>
      <c r="P265" s="1" t="s">
        <v>1325</v>
      </c>
      <c r="Q265" s="1" t="s">
        <v>1471</v>
      </c>
    </row>
    <row r="266" spans="3:17" x14ac:dyDescent="0.2">
      <c r="C266" s="3" t="s">
        <v>1204</v>
      </c>
      <c r="L266"/>
      <c r="M266" s="1">
        <v>442</v>
      </c>
      <c r="N266" s="1" t="s">
        <v>1322</v>
      </c>
      <c r="O266" s="1" t="s">
        <v>1513</v>
      </c>
      <c r="P266" s="1" t="s">
        <v>1326</v>
      </c>
      <c r="Q266" s="1" t="s">
        <v>1471</v>
      </c>
    </row>
    <row r="267" spans="3:17" x14ac:dyDescent="0.2">
      <c r="C267" s="3" t="s">
        <v>1205</v>
      </c>
      <c r="L267"/>
      <c r="M267" s="1">
        <v>490</v>
      </c>
      <c r="N267" s="1" t="s">
        <v>1322</v>
      </c>
      <c r="O267" s="1" t="s">
        <v>1493</v>
      </c>
      <c r="P267" s="1" t="s">
        <v>1471</v>
      </c>
      <c r="Q267" s="1" t="s">
        <v>1471</v>
      </c>
    </row>
    <row r="268" spans="3:17" x14ac:dyDescent="0.2">
      <c r="C268" s="3" t="s">
        <v>1206</v>
      </c>
      <c r="L268"/>
      <c r="M268" s="1">
        <v>549</v>
      </c>
      <c r="N268" s="1" t="s">
        <v>1327</v>
      </c>
      <c r="O268" s="1" t="s">
        <v>830</v>
      </c>
      <c r="P268" s="1" t="s">
        <v>1328</v>
      </c>
      <c r="Q268" s="1" t="s">
        <v>1471</v>
      </c>
    </row>
    <row r="269" spans="3:17" x14ac:dyDescent="0.2">
      <c r="C269" s="3" t="s">
        <v>1207</v>
      </c>
      <c r="L269"/>
      <c r="M269" s="1">
        <v>551</v>
      </c>
      <c r="N269" s="1" t="s">
        <v>1327</v>
      </c>
      <c r="O269" s="1" t="s">
        <v>830</v>
      </c>
      <c r="P269" s="1" t="s">
        <v>1317</v>
      </c>
      <c r="Q269" s="1" t="s">
        <v>1471</v>
      </c>
    </row>
    <row r="270" spans="3:17" x14ac:dyDescent="0.2">
      <c r="C270" s="3" t="s">
        <v>1208</v>
      </c>
      <c r="L270"/>
      <c r="M270" s="1">
        <v>553</v>
      </c>
      <c r="N270" s="1" t="s">
        <v>1327</v>
      </c>
      <c r="O270" s="1" t="s">
        <v>830</v>
      </c>
      <c r="P270" s="1" t="s">
        <v>1329</v>
      </c>
      <c r="Q270" s="1" t="s">
        <v>1471</v>
      </c>
    </row>
    <row r="271" spans="3:17" x14ac:dyDescent="0.2">
      <c r="C271" s="3" t="s">
        <v>1209</v>
      </c>
      <c r="L271"/>
      <c r="M271" s="1">
        <v>555</v>
      </c>
      <c r="N271" s="1" t="s">
        <v>1327</v>
      </c>
      <c r="O271" s="1" t="s">
        <v>830</v>
      </c>
      <c r="P271" s="1" t="s">
        <v>1330</v>
      </c>
      <c r="Q271" s="1" t="s">
        <v>1471</v>
      </c>
    </row>
    <row r="272" spans="3:17" x14ac:dyDescent="0.2">
      <c r="C272" s="3" t="s">
        <v>1210</v>
      </c>
      <c r="L272"/>
      <c r="M272" s="1">
        <v>570</v>
      </c>
      <c r="N272" s="1" t="s">
        <v>1327</v>
      </c>
      <c r="O272" s="1" t="s">
        <v>1546</v>
      </c>
      <c r="P272" s="1" t="s">
        <v>1471</v>
      </c>
      <c r="Q272" s="1" t="s">
        <v>1471</v>
      </c>
    </row>
    <row r="273" spans="3:17" x14ac:dyDescent="0.2">
      <c r="C273" s="3" t="s">
        <v>1211</v>
      </c>
      <c r="L273"/>
      <c r="M273" s="1">
        <v>571</v>
      </c>
      <c r="N273" s="1" t="s">
        <v>1327</v>
      </c>
      <c r="O273" s="1" t="s">
        <v>1546</v>
      </c>
      <c r="P273" s="1" t="s">
        <v>278</v>
      </c>
      <c r="Q273" s="1" t="s">
        <v>1471</v>
      </c>
    </row>
    <row r="274" spans="3:17" x14ac:dyDescent="0.2">
      <c r="C274" s="3" t="s">
        <v>219</v>
      </c>
      <c r="L274"/>
      <c r="M274" s="1">
        <v>591</v>
      </c>
      <c r="N274" s="1" t="s">
        <v>1331</v>
      </c>
      <c r="O274" s="1" t="s">
        <v>837</v>
      </c>
      <c r="P274" s="1" t="s">
        <v>880</v>
      </c>
      <c r="Q274" s="1" t="s">
        <v>1471</v>
      </c>
    </row>
    <row r="275" spans="3:17" x14ac:dyDescent="0.2">
      <c r="C275" s="3" t="s">
        <v>220</v>
      </c>
      <c r="L275"/>
      <c r="M275" s="1">
        <v>629</v>
      </c>
      <c r="N275" s="1" t="s">
        <v>1331</v>
      </c>
      <c r="O275" s="1" t="s">
        <v>828</v>
      </c>
      <c r="P275" s="1" t="s">
        <v>1328</v>
      </c>
      <c r="Q275" s="1" t="s">
        <v>1471</v>
      </c>
    </row>
    <row r="276" spans="3:17" x14ac:dyDescent="0.2">
      <c r="C276" s="3" t="s">
        <v>221</v>
      </c>
      <c r="L276"/>
      <c r="M276" s="1">
        <v>649</v>
      </c>
      <c r="N276" s="1" t="s">
        <v>1331</v>
      </c>
      <c r="O276" s="1" t="s">
        <v>1509</v>
      </c>
      <c r="P276" s="1" t="s">
        <v>1510</v>
      </c>
      <c r="Q276" s="1" t="s">
        <v>1471</v>
      </c>
    </row>
    <row r="277" spans="3:17" x14ac:dyDescent="0.2">
      <c r="C277" s="3" t="s">
        <v>222</v>
      </c>
      <c r="L277"/>
      <c r="M277" s="1">
        <v>651</v>
      </c>
      <c r="N277" s="1" t="s">
        <v>1331</v>
      </c>
      <c r="O277" s="1" t="s">
        <v>1509</v>
      </c>
      <c r="P277" s="1" t="s">
        <v>1317</v>
      </c>
      <c r="Q277" s="1" t="s">
        <v>1471</v>
      </c>
    </row>
    <row r="278" spans="3:17" x14ac:dyDescent="0.2">
      <c r="C278" s="3" t="s">
        <v>223</v>
      </c>
      <c r="L278"/>
      <c r="M278" s="1">
        <v>655</v>
      </c>
      <c r="N278" s="1" t="s">
        <v>1331</v>
      </c>
      <c r="O278" s="1" t="s">
        <v>1509</v>
      </c>
      <c r="P278" s="1" t="s">
        <v>1332</v>
      </c>
      <c r="Q278" s="1" t="s">
        <v>1471</v>
      </c>
    </row>
    <row r="279" spans="3:17" x14ac:dyDescent="0.2">
      <c r="C279" s="3" t="s">
        <v>224</v>
      </c>
      <c r="L279"/>
      <c r="M279" s="1">
        <v>664</v>
      </c>
      <c r="N279" s="1" t="s">
        <v>1331</v>
      </c>
      <c r="O279" s="1" t="s">
        <v>1546</v>
      </c>
      <c r="P279" s="1" t="s">
        <v>1471</v>
      </c>
      <c r="Q279" s="1" t="s">
        <v>1471</v>
      </c>
    </row>
    <row r="280" spans="3:17" x14ac:dyDescent="0.2">
      <c r="C280" s="3" t="s">
        <v>225</v>
      </c>
      <c r="L280"/>
      <c r="M280" s="1">
        <v>665</v>
      </c>
      <c r="N280" s="1" t="s">
        <v>1331</v>
      </c>
      <c r="O280" s="1" t="s">
        <v>1546</v>
      </c>
      <c r="P280" s="1" t="s">
        <v>278</v>
      </c>
      <c r="Q280" s="1" t="s">
        <v>1471</v>
      </c>
    </row>
    <row r="281" spans="3:17" x14ac:dyDescent="0.2">
      <c r="C281" s="3" t="s">
        <v>226</v>
      </c>
      <c r="L281"/>
      <c r="M281" s="1">
        <v>756</v>
      </c>
      <c r="N281" s="1" t="s">
        <v>1333</v>
      </c>
      <c r="O281" s="1" t="s">
        <v>1496</v>
      </c>
      <c r="P281" s="1" t="s">
        <v>1310</v>
      </c>
      <c r="Q281" s="1" t="s">
        <v>1471</v>
      </c>
    </row>
    <row r="282" spans="3:17" x14ac:dyDescent="0.2">
      <c r="C282" s="3" t="s">
        <v>227</v>
      </c>
      <c r="L282"/>
      <c r="M282" s="1">
        <v>757</v>
      </c>
      <c r="N282" s="1" t="s">
        <v>1333</v>
      </c>
      <c r="O282" s="1" t="s">
        <v>1496</v>
      </c>
      <c r="P282" s="1" t="s">
        <v>1310</v>
      </c>
      <c r="Q282" s="1" t="s">
        <v>856</v>
      </c>
    </row>
    <row r="283" spans="3:17" x14ac:dyDescent="0.2">
      <c r="C283" s="3" t="s">
        <v>228</v>
      </c>
      <c r="L283"/>
      <c r="M283" s="1">
        <v>785</v>
      </c>
      <c r="N283" s="1" t="s">
        <v>1334</v>
      </c>
      <c r="O283" s="1" t="s">
        <v>1546</v>
      </c>
      <c r="P283" s="1" t="s">
        <v>1471</v>
      </c>
      <c r="Q283" s="1" t="s">
        <v>1471</v>
      </c>
    </row>
    <row r="284" spans="3:17" x14ac:dyDescent="0.2">
      <c r="C284" s="3" t="s">
        <v>229</v>
      </c>
      <c r="L284"/>
      <c r="M284" s="1">
        <v>786</v>
      </c>
      <c r="N284" s="1" t="s">
        <v>1334</v>
      </c>
      <c r="O284" s="1" t="s">
        <v>1546</v>
      </c>
      <c r="P284" s="1" t="s">
        <v>278</v>
      </c>
      <c r="Q284" s="1" t="s">
        <v>1471</v>
      </c>
    </row>
    <row r="285" spans="3:17" x14ac:dyDescent="0.2">
      <c r="C285" s="3" t="s">
        <v>230</v>
      </c>
      <c r="L285"/>
      <c r="M285" s="1">
        <v>882</v>
      </c>
      <c r="N285" s="1" t="s">
        <v>336</v>
      </c>
      <c r="O285" s="1" t="s">
        <v>1546</v>
      </c>
      <c r="P285" s="1" t="s">
        <v>278</v>
      </c>
      <c r="Q285" s="1" t="s">
        <v>1471</v>
      </c>
    </row>
    <row r="286" spans="3:17" x14ac:dyDescent="0.2">
      <c r="C286" s="3" t="s">
        <v>231</v>
      </c>
      <c r="L286"/>
      <c r="M286" s="1">
        <v>894</v>
      </c>
      <c r="N286" s="1" t="s">
        <v>336</v>
      </c>
      <c r="O286" s="1" t="s">
        <v>1546</v>
      </c>
      <c r="P286" s="1" t="s">
        <v>1258</v>
      </c>
      <c r="Q286" s="1" t="s">
        <v>1471</v>
      </c>
    </row>
    <row r="287" spans="3:17" x14ac:dyDescent="0.2">
      <c r="C287" s="3" t="s">
        <v>232</v>
      </c>
      <c r="L287"/>
      <c r="M287" s="1">
        <v>896</v>
      </c>
      <c r="N287" s="1" t="s">
        <v>336</v>
      </c>
      <c r="O287" s="1" t="s">
        <v>1546</v>
      </c>
      <c r="P287" s="1" t="s">
        <v>1328</v>
      </c>
      <c r="Q287" s="1" t="s">
        <v>1471</v>
      </c>
    </row>
    <row r="288" spans="3:17" x14ac:dyDescent="0.2">
      <c r="C288" s="3" t="s">
        <v>233</v>
      </c>
      <c r="L288"/>
      <c r="M288" s="1">
        <v>898</v>
      </c>
      <c r="N288" s="1" t="s">
        <v>336</v>
      </c>
      <c r="O288" s="1" t="s">
        <v>1546</v>
      </c>
      <c r="P288" s="1" t="s">
        <v>1317</v>
      </c>
      <c r="Q288" s="1" t="s">
        <v>1471</v>
      </c>
    </row>
    <row r="289" spans="3:17" x14ac:dyDescent="0.2">
      <c r="C289" s="3" t="s">
        <v>234</v>
      </c>
      <c r="L289"/>
      <c r="M289" s="1">
        <v>995</v>
      </c>
      <c r="N289" s="1" t="s">
        <v>1260</v>
      </c>
      <c r="O289" s="1" t="s">
        <v>828</v>
      </c>
      <c r="P289" s="1" t="s">
        <v>1258</v>
      </c>
      <c r="Q289" s="1" t="s">
        <v>1471</v>
      </c>
    </row>
    <row r="290" spans="3:17" x14ac:dyDescent="0.2">
      <c r="C290" s="3" t="s">
        <v>235</v>
      </c>
      <c r="L290"/>
      <c r="M290" s="1">
        <v>997</v>
      </c>
      <c r="N290" s="1" t="s">
        <v>1260</v>
      </c>
      <c r="O290" s="1" t="s">
        <v>828</v>
      </c>
      <c r="P290" s="1" t="s">
        <v>1328</v>
      </c>
      <c r="Q290" s="1" t="s">
        <v>1471</v>
      </c>
    </row>
    <row r="291" spans="3:17" x14ac:dyDescent="0.2">
      <c r="C291" s="3" t="s">
        <v>236</v>
      </c>
      <c r="L291"/>
      <c r="M291" s="1">
        <v>999</v>
      </c>
      <c r="N291" s="1" t="s">
        <v>1260</v>
      </c>
      <c r="O291" s="1" t="s">
        <v>828</v>
      </c>
      <c r="P291" s="1" t="s">
        <v>1317</v>
      </c>
      <c r="Q291" s="1" t="s">
        <v>1471</v>
      </c>
    </row>
    <row r="292" spans="3:17" x14ac:dyDescent="0.2">
      <c r="C292" s="3" t="s">
        <v>237</v>
      </c>
      <c r="L292"/>
      <c r="M292" s="1">
        <v>1142</v>
      </c>
      <c r="N292" s="1" t="s">
        <v>1263</v>
      </c>
      <c r="O292" s="1" t="s">
        <v>1264</v>
      </c>
      <c r="P292" s="1" t="s">
        <v>1471</v>
      </c>
      <c r="Q292" s="1" t="s">
        <v>1471</v>
      </c>
    </row>
    <row r="293" spans="3:17" x14ac:dyDescent="0.2">
      <c r="C293" s="3" t="s">
        <v>238</v>
      </c>
      <c r="L293"/>
      <c r="M293" s="1">
        <v>1153</v>
      </c>
      <c r="N293" s="1" t="s">
        <v>1263</v>
      </c>
      <c r="O293" s="1" t="s">
        <v>886</v>
      </c>
      <c r="P293" s="1" t="s">
        <v>1265</v>
      </c>
      <c r="Q293" s="1" t="s">
        <v>1471</v>
      </c>
    </row>
    <row r="294" spans="3:17" x14ac:dyDescent="0.2">
      <c r="C294" s="3" t="s">
        <v>239</v>
      </c>
      <c r="L294"/>
      <c r="M294" s="1">
        <v>1163</v>
      </c>
      <c r="N294" s="1" t="s">
        <v>277</v>
      </c>
      <c r="O294" s="1" t="s">
        <v>1471</v>
      </c>
      <c r="P294" s="1" t="s">
        <v>1471</v>
      </c>
      <c r="Q294" s="1" t="s">
        <v>1471</v>
      </c>
    </row>
    <row r="295" spans="3:17" x14ac:dyDescent="0.2">
      <c r="C295" s="3" t="s">
        <v>240</v>
      </c>
      <c r="L295"/>
      <c r="M295" s="1">
        <v>1169</v>
      </c>
      <c r="N295" s="1" t="s">
        <v>277</v>
      </c>
      <c r="O295" s="1" t="s">
        <v>1483</v>
      </c>
      <c r="P295" s="1" t="s">
        <v>1471</v>
      </c>
      <c r="Q295" s="1" t="s">
        <v>1471</v>
      </c>
    </row>
    <row r="296" spans="3:17" x14ac:dyDescent="0.2">
      <c r="C296" s="3" t="s">
        <v>131</v>
      </c>
      <c r="L296"/>
      <c r="M296" s="1">
        <v>1170</v>
      </c>
      <c r="N296" s="1" t="s">
        <v>277</v>
      </c>
      <c r="O296" s="1" t="s">
        <v>1496</v>
      </c>
      <c r="P296" s="1" t="s">
        <v>1471</v>
      </c>
      <c r="Q296" s="1" t="s">
        <v>1471</v>
      </c>
    </row>
    <row r="297" spans="3:17" x14ac:dyDescent="0.2">
      <c r="C297" s="3" t="s">
        <v>132</v>
      </c>
      <c r="L297"/>
      <c r="M297" s="1">
        <v>200</v>
      </c>
      <c r="N297" s="1" t="s">
        <v>1312</v>
      </c>
      <c r="O297" s="1" t="s">
        <v>1509</v>
      </c>
      <c r="P297" s="1" t="s">
        <v>1313</v>
      </c>
      <c r="Q297" s="1" t="s">
        <v>1471</v>
      </c>
    </row>
    <row r="298" spans="3:17" x14ac:dyDescent="0.2">
      <c r="C298" s="3" t="s">
        <v>133</v>
      </c>
      <c r="L298"/>
      <c r="M298" s="1">
        <v>201</v>
      </c>
      <c r="N298" s="1" t="s">
        <v>1312</v>
      </c>
      <c r="O298" s="1" t="s">
        <v>1509</v>
      </c>
      <c r="P298" s="1" t="s">
        <v>1314</v>
      </c>
      <c r="Q298" s="1" t="s">
        <v>1471</v>
      </c>
    </row>
    <row r="299" spans="3:17" x14ac:dyDescent="0.2">
      <c r="C299" s="3" t="s">
        <v>134</v>
      </c>
      <c r="L299"/>
      <c r="M299" s="1">
        <v>334</v>
      </c>
      <c r="N299" s="1" t="s">
        <v>1482</v>
      </c>
      <c r="O299" s="1" t="s">
        <v>1473</v>
      </c>
      <c r="P299" s="1" t="s">
        <v>1471</v>
      </c>
      <c r="Q299" s="1" t="s">
        <v>1471</v>
      </c>
    </row>
    <row r="300" spans="3:17" x14ac:dyDescent="0.2">
      <c r="C300" s="3" t="s">
        <v>135</v>
      </c>
      <c r="L300"/>
      <c r="M300" s="1">
        <v>335</v>
      </c>
      <c r="N300" s="1" t="s">
        <v>1482</v>
      </c>
      <c r="O300" s="1" t="s">
        <v>1479</v>
      </c>
      <c r="P300" s="1" t="s">
        <v>1471</v>
      </c>
      <c r="Q300" s="1" t="s">
        <v>1471</v>
      </c>
    </row>
    <row r="301" spans="3:17" x14ac:dyDescent="0.2">
      <c r="C301" s="3" t="s">
        <v>136</v>
      </c>
      <c r="L301"/>
      <c r="M301" s="1">
        <v>339</v>
      </c>
      <c r="N301" s="1" t="s">
        <v>1482</v>
      </c>
      <c r="O301" s="1" t="s">
        <v>1479</v>
      </c>
      <c r="P301" s="1" t="s">
        <v>1497</v>
      </c>
      <c r="Q301" s="1" t="s">
        <v>1471</v>
      </c>
    </row>
    <row r="302" spans="3:17" x14ac:dyDescent="0.2">
      <c r="C302" s="3" t="s">
        <v>137</v>
      </c>
      <c r="L302"/>
      <c r="M302" s="1">
        <v>340</v>
      </c>
      <c r="N302" s="1" t="s">
        <v>1482</v>
      </c>
      <c r="O302" s="1" t="s">
        <v>1479</v>
      </c>
      <c r="P302" s="1" t="s">
        <v>1311</v>
      </c>
      <c r="Q302" s="1" t="s">
        <v>1471</v>
      </c>
    </row>
    <row r="303" spans="3:17" x14ac:dyDescent="0.2">
      <c r="C303" s="3" t="s">
        <v>138</v>
      </c>
      <c r="L303"/>
      <c r="M303" s="1">
        <v>341</v>
      </c>
      <c r="N303" s="1" t="s">
        <v>1482</v>
      </c>
      <c r="O303" s="1" t="s">
        <v>1479</v>
      </c>
      <c r="P303" s="1" t="s">
        <v>1321</v>
      </c>
      <c r="Q303" s="1" t="s">
        <v>1471</v>
      </c>
    </row>
    <row r="304" spans="3:17" x14ac:dyDescent="0.2">
      <c r="C304" s="3" t="s">
        <v>139</v>
      </c>
      <c r="L304"/>
      <c r="M304" s="1">
        <v>520</v>
      </c>
      <c r="N304" s="1" t="s">
        <v>1327</v>
      </c>
      <c r="O304" s="1" t="s">
        <v>1509</v>
      </c>
      <c r="P304" s="1" t="s">
        <v>1471</v>
      </c>
      <c r="Q304" s="1" t="s">
        <v>1471</v>
      </c>
    </row>
    <row r="305" spans="3:17" x14ac:dyDescent="0.2">
      <c r="C305" s="3" t="s">
        <v>140</v>
      </c>
      <c r="L305"/>
      <c r="M305" s="1">
        <v>521</v>
      </c>
      <c r="N305" s="1" t="s">
        <v>1327</v>
      </c>
      <c r="O305" s="1" t="s">
        <v>1509</v>
      </c>
      <c r="P305" s="1" t="s">
        <v>1497</v>
      </c>
      <c r="Q305" s="1" t="s">
        <v>1471</v>
      </c>
    </row>
    <row r="306" spans="3:17" x14ac:dyDescent="0.2">
      <c r="C306" s="3" t="s">
        <v>141</v>
      </c>
      <c r="L306"/>
      <c r="M306" s="1">
        <v>522</v>
      </c>
      <c r="N306" s="1" t="s">
        <v>1327</v>
      </c>
      <c r="O306" s="1" t="s">
        <v>1509</v>
      </c>
      <c r="P306" s="1" t="s">
        <v>1330</v>
      </c>
      <c r="Q306" s="1" t="s">
        <v>1471</v>
      </c>
    </row>
    <row r="307" spans="3:17" x14ac:dyDescent="0.2">
      <c r="C307" s="3" t="s">
        <v>142</v>
      </c>
      <c r="L307"/>
      <c r="M307" s="1">
        <v>597</v>
      </c>
      <c r="N307" s="1" t="s">
        <v>1331</v>
      </c>
      <c r="O307" s="1" t="s">
        <v>837</v>
      </c>
      <c r="P307" s="1" t="s">
        <v>1552</v>
      </c>
      <c r="Q307" s="1" t="s">
        <v>1471</v>
      </c>
    </row>
    <row r="308" spans="3:17" x14ac:dyDescent="0.2">
      <c r="C308" s="3" t="s">
        <v>143</v>
      </c>
      <c r="L308"/>
      <c r="M308" s="1">
        <v>752</v>
      </c>
      <c r="N308" s="1" t="s">
        <v>1333</v>
      </c>
      <c r="O308" s="1" t="s">
        <v>1496</v>
      </c>
      <c r="P308" s="1" t="s">
        <v>825</v>
      </c>
      <c r="Q308" s="1" t="s">
        <v>1471</v>
      </c>
    </row>
    <row r="309" spans="3:17" x14ac:dyDescent="0.2">
      <c r="C309" s="3" t="s">
        <v>144</v>
      </c>
      <c r="L309"/>
      <c r="M309" s="1">
        <v>753</v>
      </c>
      <c r="N309" s="1" t="s">
        <v>1333</v>
      </c>
      <c r="O309" s="1" t="s">
        <v>1496</v>
      </c>
      <c r="P309" s="1" t="s">
        <v>825</v>
      </c>
      <c r="Q309" s="1" t="s">
        <v>856</v>
      </c>
    </row>
    <row r="310" spans="3:17" x14ac:dyDescent="0.2">
      <c r="C310" s="3" t="s">
        <v>145</v>
      </c>
      <c r="L310"/>
      <c r="M310" s="1">
        <v>1185</v>
      </c>
      <c r="N310" s="1" t="s">
        <v>826</v>
      </c>
      <c r="O310" s="1" t="s">
        <v>1471</v>
      </c>
      <c r="P310" s="1" t="s">
        <v>1471</v>
      </c>
      <c r="Q310" s="1" t="s">
        <v>1471</v>
      </c>
    </row>
    <row r="311" spans="3:17" x14ac:dyDescent="0.2">
      <c r="C311" s="3" t="s">
        <v>146</v>
      </c>
      <c r="L311"/>
      <c r="M311" s="1">
        <v>1186</v>
      </c>
      <c r="N311" s="1" t="s">
        <v>826</v>
      </c>
      <c r="O311" s="1" t="s">
        <v>1483</v>
      </c>
      <c r="P311" s="1" t="s">
        <v>1471</v>
      </c>
      <c r="Q311" s="1" t="s">
        <v>1471</v>
      </c>
    </row>
    <row r="312" spans="3:17" x14ac:dyDescent="0.2">
      <c r="C312" s="3" t="s">
        <v>147</v>
      </c>
      <c r="L312"/>
      <c r="M312" s="1">
        <v>1187</v>
      </c>
      <c r="N312" s="1" t="s">
        <v>826</v>
      </c>
      <c r="O312" s="1" t="s">
        <v>827</v>
      </c>
      <c r="P312" s="1" t="s">
        <v>1471</v>
      </c>
      <c r="Q312" s="1" t="s">
        <v>1471</v>
      </c>
    </row>
    <row r="313" spans="3:17" x14ac:dyDescent="0.2">
      <c r="C313" s="3" t="s">
        <v>148</v>
      </c>
      <c r="M313" s="1">
        <v>5</v>
      </c>
      <c r="N313" s="1" t="s">
        <v>1472</v>
      </c>
      <c r="O313" s="1" t="s">
        <v>1475</v>
      </c>
      <c r="P313" s="1" t="s">
        <v>1480</v>
      </c>
      <c r="Q313" s="1" t="s">
        <v>1471</v>
      </c>
    </row>
    <row r="314" spans="3:17" x14ac:dyDescent="0.2">
      <c r="C314" s="3" t="s">
        <v>149</v>
      </c>
      <c r="M314" s="1">
        <v>6</v>
      </c>
      <c r="N314" s="1" t="s">
        <v>1472</v>
      </c>
      <c r="O314" s="1" t="s">
        <v>1475</v>
      </c>
      <c r="P314" s="1" t="s">
        <v>1029</v>
      </c>
      <c r="Q314" s="1" t="s">
        <v>1471</v>
      </c>
    </row>
    <row r="315" spans="3:17" x14ac:dyDescent="0.2">
      <c r="C315" s="3" t="s">
        <v>150</v>
      </c>
      <c r="M315" s="1">
        <v>7</v>
      </c>
      <c r="N315" s="1" t="s">
        <v>1472</v>
      </c>
      <c r="O315" s="1" t="s">
        <v>1475</v>
      </c>
      <c r="P315" s="1" t="s">
        <v>1029</v>
      </c>
      <c r="Q315" s="1" t="s">
        <v>1563</v>
      </c>
    </row>
    <row r="316" spans="3:17" x14ac:dyDescent="0.2">
      <c r="C316" s="3" t="s">
        <v>151</v>
      </c>
      <c r="M316" s="1">
        <v>8</v>
      </c>
      <c r="N316" s="1" t="s">
        <v>1472</v>
      </c>
      <c r="O316" s="1" t="s">
        <v>1475</v>
      </c>
      <c r="P316" s="1" t="s">
        <v>1030</v>
      </c>
      <c r="Q316" s="1" t="s">
        <v>1471</v>
      </c>
    </row>
    <row r="317" spans="3:17" x14ac:dyDescent="0.2">
      <c r="C317" s="3" t="s">
        <v>153</v>
      </c>
      <c r="M317" s="1">
        <v>9</v>
      </c>
      <c r="N317" s="1" t="s">
        <v>1472</v>
      </c>
      <c r="O317" s="1" t="s">
        <v>1475</v>
      </c>
      <c r="P317" s="1" t="s">
        <v>1030</v>
      </c>
      <c r="Q317" s="1" t="s">
        <v>1563</v>
      </c>
    </row>
    <row r="318" spans="3:17" x14ac:dyDescent="0.2">
      <c r="C318" s="3" t="s">
        <v>154</v>
      </c>
      <c r="M318" s="1">
        <v>10</v>
      </c>
      <c r="N318" s="1" t="s">
        <v>1472</v>
      </c>
      <c r="O318" s="1" t="s">
        <v>1475</v>
      </c>
      <c r="P318" s="1" t="s">
        <v>1031</v>
      </c>
      <c r="Q318" s="1" t="s">
        <v>1471</v>
      </c>
    </row>
    <row r="319" spans="3:17" x14ac:dyDescent="0.2">
      <c r="C319" s="3" t="s">
        <v>1007</v>
      </c>
      <c r="M319" s="1">
        <v>11</v>
      </c>
      <c r="N319" s="1" t="s">
        <v>1472</v>
      </c>
      <c r="O319" s="1" t="s">
        <v>1475</v>
      </c>
      <c r="P319" s="1" t="s">
        <v>1031</v>
      </c>
      <c r="Q319" s="1" t="s">
        <v>1563</v>
      </c>
    </row>
    <row r="320" spans="3:17" x14ac:dyDescent="0.2">
      <c r="C320" s="3" t="s">
        <v>1008</v>
      </c>
      <c r="L320"/>
      <c r="M320" s="1">
        <v>18</v>
      </c>
      <c r="N320" s="1" t="s">
        <v>1480</v>
      </c>
      <c r="O320" s="1" t="s">
        <v>1032</v>
      </c>
      <c r="P320" s="1" t="s">
        <v>1471</v>
      </c>
      <c r="Q320" s="1" t="s">
        <v>1471</v>
      </c>
    </row>
    <row r="321" spans="3:17" x14ac:dyDescent="0.2">
      <c r="C321" s="3" t="s">
        <v>1009</v>
      </c>
      <c r="L321"/>
      <c r="M321" s="1">
        <v>19</v>
      </c>
      <c r="N321" s="1" t="s">
        <v>1480</v>
      </c>
      <c r="O321" s="1" t="s">
        <v>1032</v>
      </c>
      <c r="P321" s="1" t="s">
        <v>1480</v>
      </c>
      <c r="Q321" s="1" t="s">
        <v>1471</v>
      </c>
    </row>
    <row r="322" spans="3:17" x14ac:dyDescent="0.2">
      <c r="C322" s="3" t="s">
        <v>1010</v>
      </c>
      <c r="L322"/>
      <c r="M322" s="1">
        <v>20</v>
      </c>
      <c r="N322" s="1" t="s">
        <v>1480</v>
      </c>
      <c r="O322" s="1" t="s">
        <v>1032</v>
      </c>
      <c r="P322" s="1" t="s">
        <v>1033</v>
      </c>
      <c r="Q322" s="1" t="s">
        <v>1471</v>
      </c>
    </row>
    <row r="323" spans="3:17" x14ac:dyDescent="0.2">
      <c r="C323" s="3" t="s">
        <v>1011</v>
      </c>
      <c r="L323"/>
      <c r="M323" s="1">
        <v>21</v>
      </c>
      <c r="N323" s="1" t="s">
        <v>1480</v>
      </c>
      <c r="O323" s="1" t="s">
        <v>1032</v>
      </c>
      <c r="P323" s="1" t="s">
        <v>1033</v>
      </c>
      <c r="Q323" s="1" t="s">
        <v>1563</v>
      </c>
    </row>
    <row r="324" spans="3:17" x14ac:dyDescent="0.2">
      <c r="C324" s="3" t="s">
        <v>1012</v>
      </c>
      <c r="L324"/>
      <c r="M324" s="1">
        <v>23</v>
      </c>
      <c r="N324" s="1" t="s">
        <v>1480</v>
      </c>
      <c r="O324" s="1" t="s">
        <v>1484</v>
      </c>
      <c r="P324" s="1" t="s">
        <v>1480</v>
      </c>
      <c r="Q324" s="1" t="s">
        <v>1471</v>
      </c>
    </row>
    <row r="325" spans="3:17" x14ac:dyDescent="0.2">
      <c r="C325" s="3" t="s">
        <v>1013</v>
      </c>
      <c r="L325"/>
      <c r="M325" s="1">
        <v>24</v>
      </c>
      <c r="N325" s="1" t="s">
        <v>1480</v>
      </c>
      <c r="O325" s="1" t="s">
        <v>1484</v>
      </c>
      <c r="P325" s="1" t="s">
        <v>1029</v>
      </c>
      <c r="Q325" s="1" t="s">
        <v>1471</v>
      </c>
    </row>
    <row r="326" spans="3:17" x14ac:dyDescent="0.2">
      <c r="C326" s="3" t="s">
        <v>1014</v>
      </c>
      <c r="L326"/>
      <c r="M326" s="1">
        <v>25</v>
      </c>
      <c r="N326" s="1" t="s">
        <v>1480</v>
      </c>
      <c r="O326" s="1" t="s">
        <v>1484</v>
      </c>
      <c r="P326" s="1" t="s">
        <v>1029</v>
      </c>
      <c r="Q326" s="1" t="s">
        <v>1563</v>
      </c>
    </row>
    <row r="327" spans="3:17" x14ac:dyDescent="0.2">
      <c r="C327" s="3" t="s">
        <v>1015</v>
      </c>
      <c r="L327"/>
      <c r="M327" s="1">
        <v>26</v>
      </c>
      <c r="N327" s="1" t="s">
        <v>1480</v>
      </c>
      <c r="O327" s="1" t="s">
        <v>1484</v>
      </c>
      <c r="P327" s="1" t="s">
        <v>1034</v>
      </c>
      <c r="Q327" s="1" t="s">
        <v>1471</v>
      </c>
    </row>
    <row r="328" spans="3:17" x14ac:dyDescent="0.2">
      <c r="C328" s="3" t="s">
        <v>1016</v>
      </c>
      <c r="L328"/>
      <c r="M328" s="1">
        <v>27</v>
      </c>
      <c r="N328" s="1" t="s">
        <v>1480</v>
      </c>
      <c r="O328" s="1" t="s">
        <v>1484</v>
      </c>
      <c r="P328" s="1" t="s">
        <v>1034</v>
      </c>
      <c r="Q328" s="1" t="s">
        <v>1563</v>
      </c>
    </row>
    <row r="329" spans="3:17" x14ac:dyDescent="0.2">
      <c r="C329" s="3" t="s">
        <v>1017</v>
      </c>
      <c r="L329"/>
      <c r="M329" s="1">
        <v>35</v>
      </c>
      <c r="N329" s="1" t="s">
        <v>1486</v>
      </c>
      <c r="O329" s="1" t="s">
        <v>1035</v>
      </c>
      <c r="P329" s="1" t="s">
        <v>1480</v>
      </c>
      <c r="Q329" s="1" t="s">
        <v>1471</v>
      </c>
    </row>
    <row r="330" spans="3:17" x14ac:dyDescent="0.2">
      <c r="C330" s="3" t="s">
        <v>1018</v>
      </c>
      <c r="L330"/>
      <c r="M330" s="1">
        <v>36</v>
      </c>
      <c r="N330" s="1" t="s">
        <v>1486</v>
      </c>
      <c r="O330" s="1" t="s">
        <v>1035</v>
      </c>
      <c r="P330" s="1" t="s">
        <v>1029</v>
      </c>
      <c r="Q330" s="1" t="s">
        <v>1471</v>
      </c>
    </row>
    <row r="331" spans="3:17" x14ac:dyDescent="0.2">
      <c r="C331" s="3" t="s">
        <v>1019</v>
      </c>
      <c r="L331"/>
      <c r="M331" s="1">
        <v>37</v>
      </c>
      <c r="N331" s="1" t="s">
        <v>1486</v>
      </c>
      <c r="O331" s="1" t="s">
        <v>1035</v>
      </c>
      <c r="P331" s="1" t="s">
        <v>1029</v>
      </c>
      <c r="Q331" s="1" t="s">
        <v>1563</v>
      </c>
    </row>
    <row r="332" spans="3:17" x14ac:dyDescent="0.2">
      <c r="C332" s="3" t="s">
        <v>1020</v>
      </c>
      <c r="L332"/>
      <c r="M332" s="1">
        <v>54</v>
      </c>
      <c r="N332" s="1" t="s">
        <v>1491</v>
      </c>
      <c r="O332" s="1" t="s">
        <v>1035</v>
      </c>
      <c r="P332" s="1" t="s">
        <v>1480</v>
      </c>
      <c r="Q332" s="1" t="s">
        <v>1471</v>
      </c>
    </row>
    <row r="333" spans="3:17" x14ac:dyDescent="0.2">
      <c r="C333" s="3" t="s">
        <v>1021</v>
      </c>
      <c r="L333"/>
      <c r="M333" s="1">
        <v>55</v>
      </c>
      <c r="N333" s="1" t="s">
        <v>1491</v>
      </c>
      <c r="O333" s="1" t="s">
        <v>1035</v>
      </c>
      <c r="P333" s="1" t="s">
        <v>1029</v>
      </c>
      <c r="Q333" s="1" t="s">
        <v>1471</v>
      </c>
    </row>
    <row r="334" spans="3:17" x14ac:dyDescent="0.2">
      <c r="C334" s="3" t="s">
        <v>1022</v>
      </c>
      <c r="L334"/>
      <c r="M334" s="1">
        <v>56</v>
      </c>
      <c r="N334" s="1" t="s">
        <v>1491</v>
      </c>
      <c r="O334" s="1" t="s">
        <v>1035</v>
      </c>
      <c r="P334" s="1" t="s">
        <v>1029</v>
      </c>
      <c r="Q334" s="1" t="s">
        <v>1563</v>
      </c>
    </row>
    <row r="335" spans="3:17" x14ac:dyDescent="0.2">
      <c r="C335" s="3" t="s">
        <v>1023</v>
      </c>
      <c r="L335"/>
      <c r="M335" s="1">
        <v>68</v>
      </c>
      <c r="N335" s="1" t="s">
        <v>1491</v>
      </c>
      <c r="O335" s="1" t="s">
        <v>1035</v>
      </c>
      <c r="P335" s="1" t="s">
        <v>1036</v>
      </c>
      <c r="Q335" s="1" t="s">
        <v>1563</v>
      </c>
    </row>
    <row r="336" spans="3:17" x14ac:dyDescent="0.2">
      <c r="C336" s="3" t="s">
        <v>293</v>
      </c>
      <c r="L336"/>
      <c r="M336" s="1">
        <v>149</v>
      </c>
      <c r="N336" s="1" t="s">
        <v>1312</v>
      </c>
      <c r="O336" s="1" t="s">
        <v>1496</v>
      </c>
      <c r="P336" s="1" t="s">
        <v>1498</v>
      </c>
      <c r="Q336" s="1" t="s">
        <v>1486</v>
      </c>
    </row>
    <row r="337" spans="3:17" x14ac:dyDescent="0.2">
      <c r="C337" s="3" t="s">
        <v>294</v>
      </c>
      <c r="L337"/>
      <c r="M337" s="1">
        <v>150</v>
      </c>
      <c r="N337" s="1" t="s">
        <v>1312</v>
      </c>
      <c r="O337" s="1" t="s">
        <v>1037</v>
      </c>
      <c r="P337" s="1" t="s">
        <v>1471</v>
      </c>
      <c r="Q337" s="1" t="s">
        <v>1471</v>
      </c>
    </row>
    <row r="338" spans="3:17" x14ac:dyDescent="0.2">
      <c r="C338" s="3" t="s">
        <v>295</v>
      </c>
      <c r="L338"/>
      <c r="M338" s="1">
        <v>151</v>
      </c>
      <c r="N338" s="1" t="s">
        <v>1312</v>
      </c>
      <c r="O338" s="1" t="s">
        <v>1037</v>
      </c>
      <c r="P338" s="1" t="s">
        <v>823</v>
      </c>
      <c r="Q338" s="1" t="s">
        <v>1471</v>
      </c>
    </row>
    <row r="339" spans="3:17" x14ac:dyDescent="0.2">
      <c r="C339" s="3" t="s">
        <v>296</v>
      </c>
      <c r="L339"/>
      <c r="M339" s="1">
        <v>152</v>
      </c>
      <c r="N339" s="1" t="s">
        <v>1312</v>
      </c>
      <c r="O339" s="1" t="s">
        <v>1037</v>
      </c>
      <c r="P339" s="1" t="s">
        <v>824</v>
      </c>
      <c r="Q339" s="1" t="s">
        <v>1471</v>
      </c>
    </row>
    <row r="340" spans="3:17" x14ac:dyDescent="0.2">
      <c r="C340" s="3" t="s">
        <v>297</v>
      </c>
      <c r="L340"/>
      <c r="M340" s="1">
        <v>153</v>
      </c>
      <c r="N340" s="1" t="s">
        <v>1312</v>
      </c>
      <c r="O340" s="1" t="s">
        <v>1037</v>
      </c>
      <c r="P340" s="1" t="s">
        <v>1550</v>
      </c>
      <c r="Q340" s="1" t="s">
        <v>1471</v>
      </c>
    </row>
    <row r="341" spans="3:17" x14ac:dyDescent="0.2">
      <c r="C341" s="3" t="s">
        <v>298</v>
      </c>
      <c r="L341"/>
      <c r="M341" s="1">
        <v>154</v>
      </c>
      <c r="N341" s="1" t="s">
        <v>1312</v>
      </c>
      <c r="O341" s="1" t="s">
        <v>1037</v>
      </c>
      <c r="P341" s="1" t="s">
        <v>1550</v>
      </c>
      <c r="Q341" s="1" t="s">
        <v>1486</v>
      </c>
    </row>
    <row r="342" spans="3:17" x14ac:dyDescent="0.2">
      <c r="C342" s="3" t="s">
        <v>299</v>
      </c>
      <c r="L342"/>
      <c r="M342" s="1">
        <v>155</v>
      </c>
      <c r="N342" s="1" t="s">
        <v>1312</v>
      </c>
      <c r="O342" s="1" t="s">
        <v>1037</v>
      </c>
      <c r="P342" s="1" t="s">
        <v>1501</v>
      </c>
      <c r="Q342" s="1" t="s">
        <v>1471</v>
      </c>
    </row>
    <row r="343" spans="3:17" x14ac:dyDescent="0.2">
      <c r="C343" s="3" t="s">
        <v>300</v>
      </c>
      <c r="L343"/>
      <c r="M343" s="1">
        <v>156</v>
      </c>
      <c r="N343" s="1" t="s">
        <v>1312</v>
      </c>
      <c r="O343" s="1" t="s">
        <v>1037</v>
      </c>
      <c r="P343" s="1" t="s">
        <v>1038</v>
      </c>
      <c r="Q343" s="1" t="s">
        <v>1471</v>
      </c>
    </row>
    <row r="344" spans="3:17" x14ac:dyDescent="0.2">
      <c r="C344" s="3" t="s">
        <v>301</v>
      </c>
      <c r="L344"/>
      <c r="M344" s="1">
        <v>157</v>
      </c>
      <c r="N344" s="1" t="s">
        <v>1312</v>
      </c>
      <c r="O344" s="1" t="s">
        <v>1037</v>
      </c>
      <c r="P344" s="1" t="s">
        <v>1038</v>
      </c>
      <c r="Q344" s="1" t="s">
        <v>1472</v>
      </c>
    </row>
    <row r="345" spans="3:17" x14ac:dyDescent="0.2">
      <c r="C345" s="3" t="s">
        <v>1335</v>
      </c>
      <c r="L345"/>
      <c r="M345" s="1">
        <v>158</v>
      </c>
      <c r="N345" s="1" t="s">
        <v>1312</v>
      </c>
      <c r="O345" s="1" t="s">
        <v>1037</v>
      </c>
      <c r="P345" s="1" t="s">
        <v>1039</v>
      </c>
      <c r="Q345" s="1" t="s">
        <v>1471</v>
      </c>
    </row>
    <row r="346" spans="3:17" x14ac:dyDescent="0.2">
      <c r="C346" s="3" t="s">
        <v>1336</v>
      </c>
      <c r="L346"/>
      <c r="M346" s="1">
        <v>159</v>
      </c>
      <c r="N346" s="1" t="s">
        <v>1312</v>
      </c>
      <c r="O346" s="1" t="s">
        <v>1037</v>
      </c>
      <c r="P346" s="1" t="s">
        <v>1564</v>
      </c>
      <c r="Q346" s="1" t="s">
        <v>1471</v>
      </c>
    </row>
    <row r="347" spans="3:17" x14ac:dyDescent="0.2">
      <c r="C347" s="3" t="s">
        <v>1337</v>
      </c>
      <c r="L347"/>
      <c r="M347" s="1">
        <v>160</v>
      </c>
      <c r="N347" s="1" t="s">
        <v>1312</v>
      </c>
      <c r="O347" s="1" t="s">
        <v>1037</v>
      </c>
      <c r="P347" s="1" t="s">
        <v>1564</v>
      </c>
      <c r="Q347" s="1" t="s">
        <v>1486</v>
      </c>
    </row>
    <row r="348" spans="3:17" x14ac:dyDescent="0.2">
      <c r="C348" s="3" t="s">
        <v>1338</v>
      </c>
      <c r="L348"/>
      <c r="M348" s="1">
        <v>161</v>
      </c>
      <c r="N348" s="1" t="s">
        <v>1312</v>
      </c>
      <c r="O348" s="1" t="s">
        <v>1037</v>
      </c>
      <c r="P348" s="1" t="s">
        <v>1565</v>
      </c>
      <c r="Q348" s="1" t="s">
        <v>1471</v>
      </c>
    </row>
    <row r="349" spans="3:17" x14ac:dyDescent="0.2">
      <c r="C349" s="3" t="s">
        <v>1339</v>
      </c>
      <c r="L349"/>
      <c r="M349" s="1">
        <v>163</v>
      </c>
      <c r="N349" s="1" t="s">
        <v>1312</v>
      </c>
      <c r="O349" s="1" t="s">
        <v>1037</v>
      </c>
      <c r="P349" s="1" t="s">
        <v>1497</v>
      </c>
      <c r="Q349" s="1" t="s">
        <v>1471</v>
      </c>
    </row>
    <row r="350" spans="3:17" x14ac:dyDescent="0.2">
      <c r="C350" s="3" t="s">
        <v>1340</v>
      </c>
      <c r="L350"/>
      <c r="M350" s="1">
        <v>167</v>
      </c>
      <c r="N350" s="1" t="s">
        <v>1312</v>
      </c>
      <c r="O350" s="1" t="s">
        <v>1037</v>
      </c>
      <c r="P350" s="1" t="s">
        <v>1040</v>
      </c>
      <c r="Q350" s="1" t="s">
        <v>1471</v>
      </c>
    </row>
    <row r="351" spans="3:17" x14ac:dyDescent="0.2">
      <c r="C351" s="3" t="s">
        <v>1341</v>
      </c>
      <c r="L351"/>
      <c r="M351" s="1">
        <v>168</v>
      </c>
      <c r="N351" s="1" t="s">
        <v>1312</v>
      </c>
      <c r="O351" s="1" t="s">
        <v>1037</v>
      </c>
      <c r="P351" s="1" t="s">
        <v>1040</v>
      </c>
      <c r="Q351" s="1" t="s">
        <v>1502</v>
      </c>
    </row>
    <row r="352" spans="3:17" x14ac:dyDescent="0.2">
      <c r="C352" s="3" t="s">
        <v>1342</v>
      </c>
      <c r="L352"/>
      <c r="M352" s="1">
        <v>171</v>
      </c>
      <c r="N352" s="1" t="s">
        <v>1312</v>
      </c>
      <c r="O352" s="1" t="s">
        <v>1041</v>
      </c>
      <c r="P352" s="1" t="s">
        <v>1042</v>
      </c>
      <c r="Q352" s="1" t="s">
        <v>1471</v>
      </c>
    </row>
    <row r="353" spans="3:17" x14ac:dyDescent="0.2">
      <c r="C353" s="3" t="s">
        <v>1343</v>
      </c>
      <c r="L353"/>
      <c r="M353" s="1">
        <v>172</v>
      </c>
      <c r="N353" s="1" t="s">
        <v>1312</v>
      </c>
      <c r="O353" s="1" t="s">
        <v>1041</v>
      </c>
      <c r="P353" s="1" t="s">
        <v>1042</v>
      </c>
      <c r="Q353" s="1" t="s">
        <v>1472</v>
      </c>
    </row>
    <row r="354" spans="3:17" x14ac:dyDescent="0.2">
      <c r="C354" s="3" t="s">
        <v>1344</v>
      </c>
      <c r="L354"/>
      <c r="M354" s="1">
        <v>178</v>
      </c>
      <c r="N354" s="1" t="s">
        <v>1312</v>
      </c>
      <c r="O354" s="1" t="s">
        <v>1041</v>
      </c>
      <c r="P354" s="1" t="s">
        <v>1498</v>
      </c>
      <c r="Q354" s="1" t="s">
        <v>1486</v>
      </c>
    </row>
    <row r="355" spans="3:17" x14ac:dyDescent="0.2">
      <c r="C355" s="3" t="s">
        <v>1345</v>
      </c>
      <c r="L355"/>
      <c r="M355" s="1">
        <v>179</v>
      </c>
      <c r="N355" s="1" t="s">
        <v>1312</v>
      </c>
      <c r="O355" s="1" t="s">
        <v>1041</v>
      </c>
      <c r="P355" s="1" t="s">
        <v>1043</v>
      </c>
      <c r="Q355" s="1" t="s">
        <v>1471</v>
      </c>
    </row>
    <row r="356" spans="3:17" x14ac:dyDescent="0.2">
      <c r="C356" s="3" t="s">
        <v>1346</v>
      </c>
      <c r="L356"/>
      <c r="M356" s="1">
        <v>180</v>
      </c>
      <c r="N356" s="1" t="s">
        <v>1312</v>
      </c>
      <c r="O356" s="1" t="s">
        <v>1041</v>
      </c>
      <c r="P356" s="1" t="s">
        <v>1043</v>
      </c>
      <c r="Q356" s="1" t="s">
        <v>1563</v>
      </c>
    </row>
    <row r="357" spans="3:17" x14ac:dyDescent="0.2">
      <c r="C357" s="3" t="s">
        <v>1347</v>
      </c>
      <c r="L357"/>
      <c r="M357" s="1">
        <v>182</v>
      </c>
      <c r="N357" s="1" t="s">
        <v>1312</v>
      </c>
      <c r="O357" s="1" t="s">
        <v>1044</v>
      </c>
      <c r="P357" s="1" t="s">
        <v>1471</v>
      </c>
      <c r="Q357" s="1" t="s">
        <v>1471</v>
      </c>
    </row>
    <row r="358" spans="3:17" x14ac:dyDescent="0.2">
      <c r="C358" s="3" t="s">
        <v>1348</v>
      </c>
      <c r="L358"/>
      <c r="M358" s="1">
        <v>183</v>
      </c>
      <c r="N358" s="1" t="s">
        <v>1312</v>
      </c>
      <c r="O358" s="1" t="s">
        <v>1044</v>
      </c>
      <c r="P358" s="1" t="s">
        <v>1045</v>
      </c>
      <c r="Q358" s="1" t="s">
        <v>1471</v>
      </c>
    </row>
    <row r="359" spans="3:17" x14ac:dyDescent="0.2">
      <c r="C359" s="3" t="s">
        <v>1349</v>
      </c>
      <c r="L359"/>
      <c r="M359" s="1">
        <v>184</v>
      </c>
      <c r="N359" s="1" t="s">
        <v>1312</v>
      </c>
      <c r="O359" s="1" t="s">
        <v>1044</v>
      </c>
      <c r="P359" s="1" t="s">
        <v>1046</v>
      </c>
      <c r="Q359" s="1" t="s">
        <v>1471</v>
      </c>
    </row>
    <row r="360" spans="3:17" x14ac:dyDescent="0.2">
      <c r="C360" s="3" t="s">
        <v>208</v>
      </c>
      <c r="L360"/>
      <c r="M360" s="1">
        <v>185</v>
      </c>
      <c r="N360" s="1" t="s">
        <v>1312</v>
      </c>
      <c r="O360" s="1" t="s">
        <v>1044</v>
      </c>
      <c r="P360" s="1" t="s">
        <v>1046</v>
      </c>
      <c r="Q360" s="1" t="s">
        <v>1495</v>
      </c>
    </row>
    <row r="361" spans="3:17" x14ac:dyDescent="0.2">
      <c r="C361" s="3" t="s">
        <v>209</v>
      </c>
      <c r="L361"/>
      <c r="M361" s="1">
        <v>187</v>
      </c>
      <c r="N361" s="1" t="s">
        <v>1312</v>
      </c>
      <c r="O361" s="1" t="s">
        <v>1047</v>
      </c>
      <c r="P361" s="1" t="s">
        <v>1480</v>
      </c>
      <c r="Q361" s="1" t="s">
        <v>1471</v>
      </c>
    </row>
    <row r="362" spans="3:17" x14ac:dyDescent="0.2">
      <c r="C362" s="3" t="s">
        <v>210</v>
      </c>
      <c r="L362"/>
      <c r="M362" s="1">
        <v>188</v>
      </c>
      <c r="N362" s="1" t="s">
        <v>1312</v>
      </c>
      <c r="O362" s="1" t="s">
        <v>1047</v>
      </c>
      <c r="P362" s="1" t="s">
        <v>1029</v>
      </c>
      <c r="Q362" s="1" t="s">
        <v>1471</v>
      </c>
    </row>
    <row r="363" spans="3:17" x14ac:dyDescent="0.2">
      <c r="C363" s="3" t="s">
        <v>211</v>
      </c>
      <c r="L363"/>
      <c r="M363" s="1">
        <v>189</v>
      </c>
      <c r="N363" s="1" t="s">
        <v>1312</v>
      </c>
      <c r="O363" s="1" t="s">
        <v>1047</v>
      </c>
      <c r="P363" s="1" t="s">
        <v>1029</v>
      </c>
      <c r="Q363" s="1" t="s">
        <v>1563</v>
      </c>
    </row>
    <row r="364" spans="3:17" x14ac:dyDescent="0.2">
      <c r="C364" s="3" t="s">
        <v>212</v>
      </c>
      <c r="L364"/>
      <c r="M364" s="1">
        <v>192</v>
      </c>
      <c r="N364" s="1" t="s">
        <v>1312</v>
      </c>
      <c r="O364" s="1" t="s">
        <v>1047</v>
      </c>
      <c r="P364" s="1" t="s">
        <v>1508</v>
      </c>
      <c r="Q364" s="1" t="s">
        <v>1486</v>
      </c>
    </row>
    <row r="365" spans="3:17" x14ac:dyDescent="0.2">
      <c r="C365" s="3" t="s">
        <v>213</v>
      </c>
      <c r="L365"/>
      <c r="M365" s="1">
        <v>193</v>
      </c>
      <c r="N365" s="1" t="s">
        <v>1312</v>
      </c>
      <c r="O365" s="1" t="s">
        <v>1047</v>
      </c>
      <c r="P365" s="1" t="s">
        <v>1048</v>
      </c>
      <c r="Q365" s="1" t="s">
        <v>1471</v>
      </c>
    </row>
    <row r="366" spans="3:17" x14ac:dyDescent="0.2">
      <c r="C366" s="3" t="s">
        <v>214</v>
      </c>
      <c r="L366"/>
      <c r="M366" s="1">
        <v>194</v>
      </c>
      <c r="N366" s="1" t="s">
        <v>1312</v>
      </c>
      <c r="O366" s="1" t="s">
        <v>1047</v>
      </c>
      <c r="P366" s="1" t="s">
        <v>1048</v>
      </c>
      <c r="Q366" s="1" t="s">
        <v>1563</v>
      </c>
    </row>
    <row r="367" spans="3:17" x14ac:dyDescent="0.2">
      <c r="C367" s="3" t="s">
        <v>215</v>
      </c>
      <c r="L367"/>
      <c r="M367" s="1">
        <v>199</v>
      </c>
      <c r="N367" s="1" t="s">
        <v>1312</v>
      </c>
      <c r="O367" s="1" t="s">
        <v>1509</v>
      </c>
      <c r="P367" s="1" t="s">
        <v>1510</v>
      </c>
      <c r="Q367" s="1" t="s">
        <v>1486</v>
      </c>
    </row>
    <row r="368" spans="3:17" x14ac:dyDescent="0.2">
      <c r="C368" s="3" t="s">
        <v>216</v>
      </c>
      <c r="L368"/>
      <c r="M368" s="1">
        <v>202</v>
      </c>
      <c r="N368" s="1" t="s">
        <v>1312</v>
      </c>
      <c r="O368" s="1" t="s">
        <v>1509</v>
      </c>
      <c r="P368" s="1" t="s">
        <v>1498</v>
      </c>
      <c r="Q368" s="1" t="s">
        <v>1486</v>
      </c>
    </row>
    <row r="369" spans="3:17" x14ac:dyDescent="0.2">
      <c r="C369" s="3" t="s">
        <v>217</v>
      </c>
      <c r="L369"/>
      <c r="M369" s="1">
        <v>208</v>
      </c>
      <c r="N369" s="1" t="s">
        <v>1312</v>
      </c>
      <c r="O369" s="1" t="s">
        <v>1511</v>
      </c>
      <c r="P369" s="1" t="s">
        <v>1498</v>
      </c>
      <c r="Q369" s="1" t="s">
        <v>1486</v>
      </c>
    </row>
    <row r="370" spans="3:17" x14ac:dyDescent="0.2">
      <c r="C370" s="3" t="s">
        <v>328</v>
      </c>
      <c r="L370"/>
      <c r="M370" s="1">
        <v>213</v>
      </c>
      <c r="N370" s="1" t="s">
        <v>1312</v>
      </c>
      <c r="O370" s="1" t="s">
        <v>1049</v>
      </c>
      <c r="P370" s="1" t="s">
        <v>1514</v>
      </c>
      <c r="Q370" s="1" t="s">
        <v>1486</v>
      </c>
    </row>
    <row r="371" spans="3:17" x14ac:dyDescent="0.2">
      <c r="C371" s="3" t="s">
        <v>329</v>
      </c>
      <c r="L371"/>
      <c r="M371" s="1">
        <v>216</v>
      </c>
      <c r="N371" s="1" t="s">
        <v>1312</v>
      </c>
      <c r="O371" s="1" t="s">
        <v>1049</v>
      </c>
      <c r="P371" s="1" t="s">
        <v>867</v>
      </c>
      <c r="Q371" s="1" t="s">
        <v>1486</v>
      </c>
    </row>
    <row r="372" spans="3:17" x14ac:dyDescent="0.2">
      <c r="C372" s="3" t="s">
        <v>330</v>
      </c>
      <c r="L372"/>
      <c r="M372" s="1">
        <v>219</v>
      </c>
      <c r="N372" s="1" t="s">
        <v>1312</v>
      </c>
      <c r="O372" s="1" t="s">
        <v>1049</v>
      </c>
      <c r="P372" s="1" t="s">
        <v>1498</v>
      </c>
      <c r="Q372" s="1" t="s">
        <v>1486</v>
      </c>
    </row>
    <row r="373" spans="3:17" x14ac:dyDescent="0.2">
      <c r="C373" s="3" t="s">
        <v>331</v>
      </c>
      <c r="L373"/>
      <c r="M373" s="1">
        <v>220</v>
      </c>
      <c r="N373" s="1" t="s">
        <v>1312</v>
      </c>
      <c r="O373" s="1" t="s">
        <v>1049</v>
      </c>
      <c r="P373" s="1" t="s">
        <v>1521</v>
      </c>
      <c r="Q373" s="1" t="s">
        <v>1471</v>
      </c>
    </row>
    <row r="374" spans="3:17" x14ac:dyDescent="0.2">
      <c r="C374" s="3" t="s">
        <v>332</v>
      </c>
      <c r="L374"/>
      <c r="M374" s="1">
        <v>221</v>
      </c>
      <c r="N374" s="1" t="s">
        <v>1312</v>
      </c>
      <c r="O374" s="1" t="s">
        <v>1049</v>
      </c>
      <c r="P374" s="1" t="s">
        <v>1521</v>
      </c>
      <c r="Q374" s="1" t="s">
        <v>1050</v>
      </c>
    </row>
    <row r="375" spans="3:17" x14ac:dyDescent="0.2">
      <c r="C375" s="3" t="s">
        <v>333</v>
      </c>
      <c r="L375"/>
      <c r="M375" s="1">
        <v>227</v>
      </c>
      <c r="N375" s="1" t="s">
        <v>1312</v>
      </c>
      <c r="O375" s="1" t="s">
        <v>1516</v>
      </c>
      <c r="P375" s="1" t="s">
        <v>1498</v>
      </c>
      <c r="Q375" s="1" t="s">
        <v>1486</v>
      </c>
    </row>
    <row r="376" spans="3:17" x14ac:dyDescent="0.2">
      <c r="C376" s="3" t="s">
        <v>334</v>
      </c>
      <c r="L376"/>
      <c r="M376" s="1">
        <v>229</v>
      </c>
      <c r="N376" s="1" t="s">
        <v>1312</v>
      </c>
      <c r="O376" s="1" t="s">
        <v>1516</v>
      </c>
      <c r="P376" s="1" t="s">
        <v>1051</v>
      </c>
      <c r="Q376" s="1" t="s">
        <v>1486</v>
      </c>
    </row>
    <row r="377" spans="3:17" x14ac:dyDescent="0.2">
      <c r="C377" s="3" t="s">
        <v>335</v>
      </c>
      <c r="L377"/>
      <c r="M377" s="1">
        <v>230</v>
      </c>
      <c r="N377" s="1" t="s">
        <v>1312</v>
      </c>
      <c r="O377" s="1" t="s">
        <v>1516</v>
      </c>
      <c r="P377" s="1" t="s">
        <v>1052</v>
      </c>
      <c r="Q377" s="1" t="s">
        <v>1471</v>
      </c>
    </row>
    <row r="378" spans="3:17" x14ac:dyDescent="0.2">
      <c r="C378" s="3" t="s">
        <v>1363</v>
      </c>
      <c r="L378"/>
      <c r="M378" s="1">
        <v>231</v>
      </c>
      <c r="N378" s="1" t="s">
        <v>1312</v>
      </c>
      <c r="O378" s="1" t="s">
        <v>1516</v>
      </c>
      <c r="P378" s="1" t="s">
        <v>1052</v>
      </c>
      <c r="Q378" s="1" t="s">
        <v>1486</v>
      </c>
    </row>
    <row r="379" spans="3:17" x14ac:dyDescent="0.2">
      <c r="C379" s="3" t="s">
        <v>1166</v>
      </c>
      <c r="L379"/>
      <c r="M379" s="1">
        <v>233</v>
      </c>
      <c r="N379" s="1" t="s">
        <v>1312</v>
      </c>
      <c r="O379" s="1" t="s">
        <v>1494</v>
      </c>
      <c r="P379" s="1" t="s">
        <v>1471</v>
      </c>
      <c r="Q379" s="1" t="s">
        <v>1471</v>
      </c>
    </row>
    <row r="380" spans="3:17" x14ac:dyDescent="0.2">
      <c r="C380" s="3" t="s">
        <v>1167</v>
      </c>
      <c r="L380"/>
      <c r="M380" s="1">
        <v>234</v>
      </c>
      <c r="N380" s="1" t="s">
        <v>1312</v>
      </c>
      <c r="O380" s="1" t="s">
        <v>1494</v>
      </c>
      <c r="P380" s="1" t="s">
        <v>1497</v>
      </c>
      <c r="Q380" s="1" t="s">
        <v>1471</v>
      </c>
    </row>
    <row r="381" spans="3:17" x14ac:dyDescent="0.2">
      <c r="C381" s="3" t="s">
        <v>1168</v>
      </c>
      <c r="L381"/>
      <c r="M381" s="1">
        <v>235</v>
      </c>
      <c r="N381" s="1" t="s">
        <v>1312</v>
      </c>
      <c r="O381" s="1" t="s">
        <v>1494</v>
      </c>
      <c r="P381" s="1" t="s">
        <v>1510</v>
      </c>
      <c r="Q381" s="1" t="s">
        <v>1471</v>
      </c>
    </row>
    <row r="382" spans="3:17" x14ac:dyDescent="0.2">
      <c r="C382" s="3" t="s">
        <v>1169</v>
      </c>
      <c r="L382"/>
      <c r="M382" s="1">
        <v>236</v>
      </c>
      <c r="N382" s="1" t="s">
        <v>1312</v>
      </c>
      <c r="O382" s="1" t="s">
        <v>1494</v>
      </c>
      <c r="P382" s="1" t="s">
        <v>1510</v>
      </c>
      <c r="Q382" s="1" t="s">
        <v>1050</v>
      </c>
    </row>
    <row r="383" spans="3:17" x14ac:dyDescent="0.2">
      <c r="C383" s="3" t="s">
        <v>1170</v>
      </c>
      <c r="L383"/>
      <c r="M383" s="1">
        <v>237</v>
      </c>
      <c r="N383" s="1" t="s">
        <v>1312</v>
      </c>
      <c r="O383" s="1" t="s">
        <v>1494</v>
      </c>
      <c r="P383" s="1" t="s">
        <v>338</v>
      </c>
      <c r="Q383" s="1" t="s">
        <v>1471</v>
      </c>
    </row>
    <row r="384" spans="3:17" x14ac:dyDescent="0.2">
      <c r="C384" s="3" t="s">
        <v>1171</v>
      </c>
      <c r="L384"/>
      <c r="M384" s="1">
        <v>238</v>
      </c>
      <c r="N384" s="1" t="s">
        <v>1312</v>
      </c>
      <c r="O384" s="1" t="s">
        <v>1494</v>
      </c>
      <c r="P384" s="1" t="s">
        <v>867</v>
      </c>
      <c r="Q384" s="1" t="s">
        <v>1471</v>
      </c>
    </row>
    <row r="385" spans="3:17" x14ac:dyDescent="0.2">
      <c r="C385" s="3" t="s">
        <v>1376</v>
      </c>
      <c r="L385"/>
      <c r="M385" s="1">
        <v>239</v>
      </c>
      <c r="N385" s="1" t="s">
        <v>1312</v>
      </c>
      <c r="O385" s="1" t="s">
        <v>1494</v>
      </c>
      <c r="P385" s="1" t="s">
        <v>867</v>
      </c>
      <c r="Q385" s="1" t="s">
        <v>1050</v>
      </c>
    </row>
    <row r="386" spans="3:17" x14ac:dyDescent="0.2">
      <c r="C386" s="3" t="s">
        <v>1377</v>
      </c>
      <c r="L386"/>
      <c r="M386" s="1">
        <v>240</v>
      </c>
      <c r="N386" s="1" t="s">
        <v>1312</v>
      </c>
      <c r="O386" s="1" t="s">
        <v>1494</v>
      </c>
      <c r="P386" s="1" t="s">
        <v>1508</v>
      </c>
      <c r="Q386" s="1" t="s">
        <v>1471</v>
      </c>
    </row>
    <row r="387" spans="3:17" x14ac:dyDescent="0.2">
      <c r="C387" s="3" t="s">
        <v>1378</v>
      </c>
      <c r="L387"/>
      <c r="M387" s="1">
        <v>241</v>
      </c>
      <c r="N387" s="1" t="s">
        <v>1312</v>
      </c>
      <c r="O387" s="1" t="s">
        <v>1494</v>
      </c>
      <c r="P387" s="1" t="s">
        <v>1508</v>
      </c>
      <c r="Q387" s="1" t="s">
        <v>1050</v>
      </c>
    </row>
    <row r="388" spans="3:17" x14ac:dyDescent="0.2">
      <c r="C388" s="3" t="s">
        <v>1379</v>
      </c>
      <c r="L388"/>
      <c r="M388" s="1">
        <v>242</v>
      </c>
      <c r="N388" s="1" t="s">
        <v>1312</v>
      </c>
      <c r="O388" s="1" t="s">
        <v>1494</v>
      </c>
      <c r="P388" s="1" t="s">
        <v>337</v>
      </c>
      <c r="Q388" s="1" t="s">
        <v>1471</v>
      </c>
    </row>
    <row r="389" spans="3:17" x14ac:dyDescent="0.2">
      <c r="C389" s="3" t="s">
        <v>1380</v>
      </c>
      <c r="L389"/>
      <c r="M389" s="1">
        <v>243</v>
      </c>
      <c r="N389" s="1" t="s">
        <v>1312</v>
      </c>
      <c r="O389" s="1" t="s">
        <v>1494</v>
      </c>
      <c r="P389" s="1" t="s">
        <v>1498</v>
      </c>
      <c r="Q389" s="1" t="s">
        <v>1471</v>
      </c>
    </row>
    <row r="390" spans="3:17" x14ac:dyDescent="0.2">
      <c r="C390" s="3" t="s">
        <v>1381</v>
      </c>
      <c r="L390"/>
      <c r="M390" s="1">
        <v>244</v>
      </c>
      <c r="N390" s="1" t="s">
        <v>1312</v>
      </c>
      <c r="O390" s="1" t="s">
        <v>1494</v>
      </c>
      <c r="P390" s="1" t="s">
        <v>1498</v>
      </c>
      <c r="Q390" s="1" t="s">
        <v>1050</v>
      </c>
    </row>
    <row r="391" spans="3:17" x14ac:dyDescent="0.2">
      <c r="C391" s="3" t="s">
        <v>1382</v>
      </c>
      <c r="L391"/>
      <c r="M391" s="1">
        <v>245</v>
      </c>
      <c r="N391" s="1" t="s">
        <v>1312</v>
      </c>
      <c r="O391" s="1" t="s">
        <v>1494</v>
      </c>
      <c r="P391" s="1" t="s">
        <v>1036</v>
      </c>
      <c r="Q391" s="1" t="s">
        <v>1471</v>
      </c>
    </row>
    <row r="392" spans="3:17" x14ac:dyDescent="0.2">
      <c r="C392" s="3" t="s">
        <v>1383</v>
      </c>
      <c r="L392"/>
      <c r="M392" s="1">
        <v>246</v>
      </c>
      <c r="N392" s="1" t="s">
        <v>1312</v>
      </c>
      <c r="O392" s="1" t="s">
        <v>1494</v>
      </c>
      <c r="P392" s="1" t="s">
        <v>1036</v>
      </c>
      <c r="Q392" s="1" t="s">
        <v>1050</v>
      </c>
    </row>
    <row r="393" spans="3:17" x14ac:dyDescent="0.2">
      <c r="C393" s="3" t="s">
        <v>1384</v>
      </c>
      <c r="L393"/>
      <c r="M393" s="1">
        <v>249</v>
      </c>
      <c r="N393" s="1" t="s">
        <v>1312</v>
      </c>
      <c r="O393" s="1" t="s">
        <v>1494</v>
      </c>
      <c r="P393" s="1" t="s">
        <v>1053</v>
      </c>
      <c r="Q393" s="1" t="s">
        <v>1471</v>
      </c>
    </row>
    <row r="394" spans="3:17" x14ac:dyDescent="0.2">
      <c r="C394" s="3" t="s">
        <v>1385</v>
      </c>
      <c r="L394"/>
      <c r="M394" s="1">
        <v>250</v>
      </c>
      <c r="N394" s="1" t="s">
        <v>1312</v>
      </c>
      <c r="O394" s="1" t="s">
        <v>1494</v>
      </c>
      <c r="P394" s="1" t="s">
        <v>1053</v>
      </c>
      <c r="Q394" s="1" t="s">
        <v>1518</v>
      </c>
    </row>
    <row r="395" spans="3:17" x14ac:dyDescent="0.2">
      <c r="C395" s="3" t="s">
        <v>1386</v>
      </c>
      <c r="L395"/>
      <c r="M395" s="1">
        <v>247</v>
      </c>
      <c r="N395" s="1" t="s">
        <v>1312</v>
      </c>
      <c r="O395" s="1" t="s">
        <v>1494</v>
      </c>
      <c r="P395" s="1" t="s">
        <v>1054</v>
      </c>
      <c r="Q395" s="1" t="s">
        <v>1471</v>
      </c>
    </row>
    <row r="396" spans="3:17" x14ac:dyDescent="0.2">
      <c r="C396" s="3" t="s">
        <v>359</v>
      </c>
      <c r="L396"/>
      <c r="M396" s="1">
        <v>248</v>
      </c>
      <c r="N396" s="1" t="s">
        <v>1312</v>
      </c>
      <c r="O396" s="1" t="s">
        <v>1494</v>
      </c>
      <c r="P396" s="1" t="s">
        <v>1054</v>
      </c>
      <c r="Q396" s="1" t="s">
        <v>1518</v>
      </c>
    </row>
    <row r="397" spans="3:17" x14ac:dyDescent="0.2">
      <c r="C397" s="3" t="s">
        <v>261</v>
      </c>
      <c r="L397"/>
      <c r="M397" s="1">
        <v>255</v>
      </c>
      <c r="N397" s="1" t="s">
        <v>1312</v>
      </c>
      <c r="O397" s="1" t="s">
        <v>1517</v>
      </c>
      <c r="P397" s="1" t="s">
        <v>1471</v>
      </c>
      <c r="Q397" s="1" t="s">
        <v>1471</v>
      </c>
    </row>
    <row r="398" spans="3:17" x14ac:dyDescent="0.2">
      <c r="C398" s="3" t="s">
        <v>262</v>
      </c>
      <c r="L398"/>
      <c r="M398" s="1">
        <v>256</v>
      </c>
      <c r="N398" s="1" t="s">
        <v>1312</v>
      </c>
      <c r="O398" s="1" t="s">
        <v>1517</v>
      </c>
      <c r="P398" s="1" t="s">
        <v>1547</v>
      </c>
      <c r="Q398" s="1" t="s">
        <v>1471</v>
      </c>
    </row>
    <row r="399" spans="3:17" x14ac:dyDescent="0.2">
      <c r="C399" s="3" t="s">
        <v>263</v>
      </c>
      <c r="L399"/>
      <c r="M399" s="1">
        <v>257</v>
      </c>
      <c r="N399" s="1" t="s">
        <v>1312</v>
      </c>
      <c r="O399" s="1" t="s">
        <v>1517</v>
      </c>
      <c r="P399" s="1" t="s">
        <v>1055</v>
      </c>
      <c r="Q399" s="1" t="s">
        <v>1471</v>
      </c>
    </row>
    <row r="400" spans="3:17" x14ac:dyDescent="0.2">
      <c r="C400" s="3" t="s">
        <v>264</v>
      </c>
      <c r="L400"/>
      <c r="M400" s="1">
        <v>258</v>
      </c>
      <c r="N400" s="1" t="s">
        <v>1312</v>
      </c>
      <c r="O400" s="1" t="s">
        <v>1517</v>
      </c>
      <c r="P400" s="1" t="s">
        <v>1055</v>
      </c>
      <c r="Q400" s="1" t="s">
        <v>1482</v>
      </c>
    </row>
    <row r="401" spans="3:17" x14ac:dyDescent="0.2">
      <c r="C401" s="3" t="s">
        <v>265</v>
      </c>
      <c r="L401"/>
      <c r="M401" s="1">
        <v>262</v>
      </c>
      <c r="N401" s="1" t="s">
        <v>1555</v>
      </c>
      <c r="O401" s="1" t="s">
        <v>1035</v>
      </c>
      <c r="P401" s="1" t="s">
        <v>1480</v>
      </c>
      <c r="Q401" s="1" t="s">
        <v>1471</v>
      </c>
    </row>
    <row r="402" spans="3:17" x14ac:dyDescent="0.2">
      <c r="C402" s="3" t="s">
        <v>266</v>
      </c>
      <c r="L402"/>
      <c r="M402" s="1">
        <v>263</v>
      </c>
      <c r="N402" s="1" t="s">
        <v>1555</v>
      </c>
      <c r="O402" s="1" t="s">
        <v>1035</v>
      </c>
      <c r="P402" s="1" t="s">
        <v>1029</v>
      </c>
      <c r="Q402" s="1" t="s">
        <v>1471</v>
      </c>
    </row>
    <row r="403" spans="3:17" x14ac:dyDescent="0.2">
      <c r="C403" s="3" t="s">
        <v>267</v>
      </c>
      <c r="L403"/>
      <c r="M403" s="1">
        <v>264</v>
      </c>
      <c r="N403" s="1" t="s">
        <v>1555</v>
      </c>
      <c r="O403" s="1" t="s">
        <v>1035</v>
      </c>
      <c r="P403" s="1" t="s">
        <v>1029</v>
      </c>
      <c r="Q403" s="1" t="s">
        <v>1563</v>
      </c>
    </row>
    <row r="404" spans="3:17" x14ac:dyDescent="0.2">
      <c r="C404" s="3" t="s">
        <v>268</v>
      </c>
      <c r="L404"/>
      <c r="M404" s="1">
        <v>278</v>
      </c>
      <c r="N404" s="1" t="s">
        <v>1555</v>
      </c>
      <c r="O404" s="1" t="s">
        <v>1503</v>
      </c>
      <c r="P404" s="1" t="s">
        <v>1520</v>
      </c>
      <c r="Q404" s="1" t="s">
        <v>1563</v>
      </c>
    </row>
    <row r="405" spans="3:17" x14ac:dyDescent="0.2">
      <c r="C405" s="3" t="s">
        <v>269</v>
      </c>
      <c r="L405"/>
      <c r="M405" s="1">
        <v>283</v>
      </c>
      <c r="N405" s="1" t="s">
        <v>1555</v>
      </c>
      <c r="O405" s="1" t="s">
        <v>1041</v>
      </c>
      <c r="P405" s="1" t="s">
        <v>1056</v>
      </c>
      <c r="Q405" s="1" t="s">
        <v>1471</v>
      </c>
    </row>
    <row r="406" spans="3:17" x14ac:dyDescent="0.2">
      <c r="C406" s="3" t="s">
        <v>270</v>
      </c>
      <c r="L406"/>
      <c r="M406" s="1">
        <v>284</v>
      </c>
      <c r="N406" s="1" t="s">
        <v>1555</v>
      </c>
      <c r="O406" s="1" t="s">
        <v>1041</v>
      </c>
      <c r="P406" s="1" t="s">
        <v>1057</v>
      </c>
      <c r="Q406" s="1" t="s">
        <v>1471</v>
      </c>
    </row>
    <row r="407" spans="3:17" x14ac:dyDescent="0.2">
      <c r="C407" s="3" t="s">
        <v>271</v>
      </c>
      <c r="L407"/>
      <c r="M407" s="1">
        <v>285</v>
      </c>
      <c r="N407" s="1" t="s">
        <v>1555</v>
      </c>
      <c r="O407" s="1" t="s">
        <v>1041</v>
      </c>
      <c r="P407" s="1" t="s">
        <v>1057</v>
      </c>
      <c r="Q407" s="1" t="s">
        <v>1472</v>
      </c>
    </row>
    <row r="408" spans="3:17" x14ac:dyDescent="0.2">
      <c r="C408" s="3" t="s">
        <v>272</v>
      </c>
      <c r="L408"/>
      <c r="M408" s="1">
        <v>288</v>
      </c>
      <c r="N408" s="1" t="s">
        <v>1555</v>
      </c>
      <c r="O408" s="1" t="s">
        <v>1041</v>
      </c>
      <c r="P408" s="1" t="s">
        <v>1505</v>
      </c>
      <c r="Q408" s="1" t="s">
        <v>1563</v>
      </c>
    </row>
    <row r="409" spans="3:17" x14ac:dyDescent="0.2">
      <c r="C409" s="3" t="s">
        <v>273</v>
      </c>
      <c r="L409"/>
      <c r="M409" s="1">
        <v>290</v>
      </c>
      <c r="N409" s="1" t="s">
        <v>1555</v>
      </c>
      <c r="O409" s="1" t="s">
        <v>1041</v>
      </c>
      <c r="P409" s="1" t="s">
        <v>1058</v>
      </c>
      <c r="Q409" s="1" t="s">
        <v>1563</v>
      </c>
    </row>
    <row r="410" spans="3:17" x14ac:dyDescent="0.2">
      <c r="C410" s="3" t="s">
        <v>274</v>
      </c>
      <c r="L410"/>
      <c r="M410" s="1">
        <v>292</v>
      </c>
      <c r="N410" s="1" t="s">
        <v>1555</v>
      </c>
      <c r="O410" s="1" t="s">
        <v>1041</v>
      </c>
      <c r="P410" s="1" t="s">
        <v>1059</v>
      </c>
      <c r="Q410" s="1" t="s">
        <v>1563</v>
      </c>
    </row>
    <row r="411" spans="3:17" x14ac:dyDescent="0.2">
      <c r="C411" s="3" t="s">
        <v>1212</v>
      </c>
      <c r="L411"/>
      <c r="M411" s="1">
        <v>305</v>
      </c>
      <c r="N411" s="1" t="s">
        <v>1555</v>
      </c>
      <c r="O411" s="1" t="s">
        <v>1049</v>
      </c>
      <c r="P411" s="1" t="s">
        <v>1060</v>
      </c>
      <c r="Q411" s="1" t="s">
        <v>1471</v>
      </c>
    </row>
    <row r="412" spans="3:17" x14ac:dyDescent="0.2">
      <c r="C412" s="3" t="s">
        <v>1213</v>
      </c>
      <c r="L412"/>
      <c r="M412" s="1">
        <v>306</v>
      </c>
      <c r="N412" s="1" t="s">
        <v>1555</v>
      </c>
      <c r="O412" s="1" t="s">
        <v>1049</v>
      </c>
      <c r="P412" s="1" t="s">
        <v>1060</v>
      </c>
      <c r="Q412" s="1" t="s">
        <v>1563</v>
      </c>
    </row>
    <row r="413" spans="3:17" x14ac:dyDescent="0.2">
      <c r="C413" s="3" t="s">
        <v>1214</v>
      </c>
      <c r="L413"/>
      <c r="M413" s="1">
        <v>309</v>
      </c>
      <c r="N413" s="1" t="s">
        <v>1555</v>
      </c>
      <c r="O413" s="1" t="s">
        <v>1049</v>
      </c>
      <c r="P413" s="1" t="s">
        <v>1521</v>
      </c>
      <c r="Q413" s="1" t="s">
        <v>1566</v>
      </c>
    </row>
    <row r="414" spans="3:17" x14ac:dyDescent="0.2">
      <c r="C414" s="3" t="s">
        <v>1215</v>
      </c>
      <c r="L414"/>
      <c r="M414" s="1">
        <v>311</v>
      </c>
      <c r="N414" s="1" t="s">
        <v>1555</v>
      </c>
      <c r="O414" s="1" t="s">
        <v>1049</v>
      </c>
      <c r="P414" s="1" t="s">
        <v>1061</v>
      </c>
      <c r="Q414" s="1" t="s">
        <v>1563</v>
      </c>
    </row>
    <row r="415" spans="3:17" x14ac:dyDescent="0.2">
      <c r="C415" s="3" t="s">
        <v>1216</v>
      </c>
      <c r="L415"/>
      <c r="M415" s="1">
        <v>342</v>
      </c>
      <c r="N415" s="1" t="s">
        <v>1482</v>
      </c>
      <c r="O415" s="1" t="s">
        <v>1035</v>
      </c>
      <c r="P415" s="1" t="s">
        <v>1309</v>
      </c>
      <c r="Q415" s="1" t="s">
        <v>1563</v>
      </c>
    </row>
    <row r="416" spans="3:17" x14ac:dyDescent="0.2">
      <c r="C416" s="3" t="s">
        <v>1217</v>
      </c>
      <c r="L416"/>
      <c r="M416" s="1">
        <v>345</v>
      </c>
      <c r="N416" s="1" t="s">
        <v>1482</v>
      </c>
      <c r="O416" s="1" t="s">
        <v>1041</v>
      </c>
      <c r="P416" s="1" t="s">
        <v>1480</v>
      </c>
      <c r="Q416" s="1" t="s">
        <v>1471</v>
      </c>
    </row>
    <row r="417" spans="3:17" x14ac:dyDescent="0.2">
      <c r="C417" s="3" t="s">
        <v>1218</v>
      </c>
      <c r="L417"/>
      <c r="M417" s="1">
        <v>346</v>
      </c>
      <c r="N417" s="1" t="s">
        <v>1482</v>
      </c>
      <c r="O417" s="1" t="s">
        <v>1041</v>
      </c>
      <c r="P417" s="1" t="s">
        <v>1029</v>
      </c>
      <c r="Q417" s="1" t="s">
        <v>1471</v>
      </c>
    </row>
    <row r="418" spans="3:17" x14ac:dyDescent="0.2">
      <c r="C418" s="3" t="s">
        <v>1219</v>
      </c>
      <c r="L418"/>
      <c r="M418" s="1">
        <v>347</v>
      </c>
      <c r="N418" s="1" t="s">
        <v>1482</v>
      </c>
      <c r="O418" s="1" t="s">
        <v>1041</v>
      </c>
      <c r="P418" s="1" t="s">
        <v>1029</v>
      </c>
      <c r="Q418" s="1" t="s">
        <v>1563</v>
      </c>
    </row>
    <row r="419" spans="3:17" x14ac:dyDescent="0.2">
      <c r="C419" s="3" t="s">
        <v>302</v>
      </c>
      <c r="L419"/>
      <c r="M419" s="1">
        <v>362</v>
      </c>
      <c r="N419" s="1" t="s">
        <v>1322</v>
      </c>
      <c r="O419" s="1" t="s">
        <v>1062</v>
      </c>
      <c r="P419" s="1" t="s">
        <v>1063</v>
      </c>
      <c r="Q419" s="1" t="s">
        <v>1471</v>
      </c>
    </row>
    <row r="420" spans="3:17" x14ac:dyDescent="0.2">
      <c r="C420" s="3" t="s">
        <v>303</v>
      </c>
      <c r="L420"/>
      <c r="M420" s="1">
        <v>363</v>
      </c>
      <c r="N420" s="1" t="s">
        <v>1322</v>
      </c>
      <c r="O420" s="1" t="s">
        <v>1062</v>
      </c>
      <c r="P420" s="1" t="s">
        <v>1063</v>
      </c>
      <c r="Q420" s="1" t="s">
        <v>1621</v>
      </c>
    </row>
    <row r="421" spans="3:17" x14ac:dyDescent="0.2">
      <c r="C421" s="3" t="s">
        <v>1404</v>
      </c>
      <c r="L421"/>
      <c r="M421" s="1">
        <v>367</v>
      </c>
      <c r="N421" s="1" t="s">
        <v>1322</v>
      </c>
      <c r="O421" s="1" t="s">
        <v>1526</v>
      </c>
      <c r="P421" s="1" t="s">
        <v>1064</v>
      </c>
      <c r="Q421" s="1" t="s">
        <v>1471</v>
      </c>
    </row>
    <row r="422" spans="3:17" x14ac:dyDescent="0.2">
      <c r="C422" s="3" t="s">
        <v>1405</v>
      </c>
      <c r="L422"/>
      <c r="M422" s="1">
        <v>368</v>
      </c>
      <c r="N422" s="1" t="s">
        <v>1322</v>
      </c>
      <c r="O422" s="1" t="s">
        <v>1526</v>
      </c>
      <c r="P422" s="1" t="s">
        <v>1064</v>
      </c>
      <c r="Q422" s="1" t="s">
        <v>1472</v>
      </c>
    </row>
    <row r="423" spans="3:17" x14ac:dyDescent="0.2">
      <c r="C423" s="3" t="s">
        <v>1406</v>
      </c>
      <c r="L423"/>
      <c r="M423" s="1">
        <v>371</v>
      </c>
      <c r="N423" s="1" t="s">
        <v>1322</v>
      </c>
      <c r="O423" s="1" t="s">
        <v>1488</v>
      </c>
      <c r="P423" s="1" t="s">
        <v>1065</v>
      </c>
      <c r="Q423" s="1" t="s">
        <v>1471</v>
      </c>
    </row>
    <row r="424" spans="3:17" x14ac:dyDescent="0.2">
      <c r="C424" s="3" t="s">
        <v>1407</v>
      </c>
      <c r="L424"/>
      <c r="M424" s="1">
        <v>372</v>
      </c>
      <c r="N424" s="1" t="s">
        <v>1322</v>
      </c>
      <c r="O424" s="1" t="s">
        <v>1488</v>
      </c>
      <c r="P424" s="1" t="s">
        <v>1065</v>
      </c>
      <c r="Q424" s="1" t="s">
        <v>1563</v>
      </c>
    </row>
    <row r="425" spans="3:17" x14ac:dyDescent="0.2">
      <c r="C425" s="3" t="s">
        <v>1408</v>
      </c>
      <c r="L425"/>
      <c r="M425" s="1">
        <v>373</v>
      </c>
      <c r="N425" s="1" t="s">
        <v>1322</v>
      </c>
      <c r="O425" s="1" t="s">
        <v>1488</v>
      </c>
      <c r="P425" s="1" t="s">
        <v>1066</v>
      </c>
      <c r="Q425" s="1" t="s">
        <v>1471</v>
      </c>
    </row>
    <row r="426" spans="3:17" x14ac:dyDescent="0.2">
      <c r="C426" s="3" t="s">
        <v>1409</v>
      </c>
      <c r="L426"/>
      <c r="M426" s="1">
        <v>374</v>
      </c>
      <c r="N426" s="1" t="s">
        <v>1322</v>
      </c>
      <c r="O426" s="1" t="s">
        <v>1488</v>
      </c>
      <c r="P426" s="1" t="s">
        <v>1066</v>
      </c>
      <c r="Q426" s="1" t="s">
        <v>1472</v>
      </c>
    </row>
    <row r="427" spans="3:17" x14ac:dyDescent="0.2">
      <c r="C427" s="3" t="s">
        <v>1410</v>
      </c>
      <c r="L427"/>
      <c r="M427" s="1">
        <v>376</v>
      </c>
      <c r="N427" s="1" t="s">
        <v>1322</v>
      </c>
      <c r="O427" s="1" t="s">
        <v>1528</v>
      </c>
      <c r="P427" s="1" t="s">
        <v>1471</v>
      </c>
      <c r="Q427" s="1" t="s">
        <v>1471</v>
      </c>
    </row>
    <row r="428" spans="3:17" x14ac:dyDescent="0.2">
      <c r="C428" s="3" t="s">
        <v>1411</v>
      </c>
      <c r="L428"/>
      <c r="M428" s="1">
        <v>377</v>
      </c>
      <c r="N428" s="1" t="s">
        <v>1322</v>
      </c>
      <c r="O428" s="1" t="s">
        <v>1528</v>
      </c>
      <c r="P428" s="1" t="s">
        <v>1530</v>
      </c>
      <c r="Q428" s="1" t="s">
        <v>1471</v>
      </c>
    </row>
    <row r="429" spans="3:17" x14ac:dyDescent="0.2">
      <c r="C429" s="3" t="s">
        <v>1412</v>
      </c>
      <c r="L429"/>
      <c r="M429" s="1">
        <v>378</v>
      </c>
      <c r="N429" s="1" t="s">
        <v>1322</v>
      </c>
      <c r="O429" s="1" t="s">
        <v>1528</v>
      </c>
      <c r="P429" s="1" t="s">
        <v>1067</v>
      </c>
      <c r="Q429" s="1" t="s">
        <v>1471</v>
      </c>
    </row>
    <row r="430" spans="3:17" x14ac:dyDescent="0.2">
      <c r="C430" s="3" t="s">
        <v>1413</v>
      </c>
      <c r="L430"/>
      <c r="M430" s="1">
        <v>379</v>
      </c>
      <c r="N430" s="1" t="s">
        <v>1322</v>
      </c>
      <c r="O430" s="1" t="s">
        <v>1528</v>
      </c>
      <c r="P430" s="1" t="s">
        <v>1067</v>
      </c>
      <c r="Q430" s="1" t="s">
        <v>1472</v>
      </c>
    </row>
    <row r="431" spans="3:17" x14ac:dyDescent="0.2">
      <c r="C431" s="3" t="s">
        <v>1414</v>
      </c>
      <c r="L431"/>
      <c r="M431" s="1">
        <v>380</v>
      </c>
      <c r="N431" s="1" t="s">
        <v>1322</v>
      </c>
      <c r="O431" s="1" t="s">
        <v>1528</v>
      </c>
      <c r="P431" s="1" t="s">
        <v>1534</v>
      </c>
      <c r="Q431" s="1" t="s">
        <v>1471</v>
      </c>
    </row>
    <row r="432" spans="3:17" x14ac:dyDescent="0.2">
      <c r="C432" s="3" t="s">
        <v>1415</v>
      </c>
      <c r="L432"/>
      <c r="M432" s="1">
        <v>381</v>
      </c>
      <c r="N432" s="1" t="s">
        <v>1322</v>
      </c>
      <c r="O432" s="1" t="s">
        <v>1528</v>
      </c>
      <c r="P432" s="1" t="s">
        <v>1068</v>
      </c>
      <c r="Q432" s="1" t="s">
        <v>1471</v>
      </c>
    </row>
    <row r="433" spans="3:17" x14ac:dyDescent="0.2">
      <c r="C433" s="3" t="s">
        <v>1416</v>
      </c>
      <c r="L433"/>
      <c r="M433" s="1">
        <v>382</v>
      </c>
      <c r="N433" s="1" t="s">
        <v>1322</v>
      </c>
      <c r="O433" s="1" t="s">
        <v>1528</v>
      </c>
      <c r="P433" s="1" t="s">
        <v>1068</v>
      </c>
      <c r="Q433" s="1" t="s">
        <v>1472</v>
      </c>
    </row>
    <row r="434" spans="3:17" x14ac:dyDescent="0.2">
      <c r="C434" s="3" t="s">
        <v>1417</v>
      </c>
      <c r="L434"/>
      <c r="M434" s="1">
        <v>383</v>
      </c>
      <c r="N434" s="1" t="s">
        <v>1322</v>
      </c>
      <c r="O434" s="1" t="s">
        <v>871</v>
      </c>
      <c r="P434" s="1" t="s">
        <v>1471</v>
      </c>
      <c r="Q434" s="1" t="s">
        <v>1471</v>
      </c>
    </row>
    <row r="435" spans="3:17" x14ac:dyDescent="0.2">
      <c r="C435" s="3" t="s">
        <v>1418</v>
      </c>
      <c r="L435"/>
      <c r="M435" s="1">
        <v>384</v>
      </c>
      <c r="N435" s="1" t="s">
        <v>1322</v>
      </c>
      <c r="O435" s="1" t="s">
        <v>871</v>
      </c>
      <c r="P435" s="1" t="s">
        <v>1531</v>
      </c>
      <c r="Q435" s="1" t="s">
        <v>1471</v>
      </c>
    </row>
    <row r="436" spans="3:17" x14ac:dyDescent="0.2">
      <c r="C436" s="3" t="s">
        <v>1419</v>
      </c>
      <c r="L436"/>
      <c r="M436" s="1">
        <v>385</v>
      </c>
      <c r="N436" s="1" t="s">
        <v>1322</v>
      </c>
      <c r="O436" s="1" t="s">
        <v>871</v>
      </c>
      <c r="P436" s="1" t="s">
        <v>1069</v>
      </c>
      <c r="Q436" s="1" t="s">
        <v>1471</v>
      </c>
    </row>
    <row r="437" spans="3:17" x14ac:dyDescent="0.2">
      <c r="C437" s="3" t="s">
        <v>1420</v>
      </c>
      <c r="L437"/>
      <c r="M437" s="1">
        <v>386</v>
      </c>
      <c r="N437" s="1" t="s">
        <v>1322</v>
      </c>
      <c r="O437" s="1" t="s">
        <v>871</v>
      </c>
      <c r="P437" s="1" t="s">
        <v>1069</v>
      </c>
      <c r="Q437" s="1" t="s">
        <v>1472</v>
      </c>
    </row>
    <row r="438" spans="3:17" x14ac:dyDescent="0.2">
      <c r="C438" s="3" t="s">
        <v>1421</v>
      </c>
      <c r="L438"/>
      <c r="M438" s="1">
        <v>387</v>
      </c>
      <c r="N438" s="1" t="s">
        <v>1322</v>
      </c>
      <c r="O438" s="1" t="s">
        <v>1070</v>
      </c>
      <c r="P438" s="1" t="s">
        <v>1471</v>
      </c>
      <c r="Q438" s="1" t="s">
        <v>1471</v>
      </c>
    </row>
    <row r="439" spans="3:17" x14ac:dyDescent="0.2">
      <c r="C439" s="3" t="s">
        <v>1422</v>
      </c>
      <c r="L439"/>
      <c r="M439" s="1">
        <v>388</v>
      </c>
      <c r="N439" s="1" t="s">
        <v>1322</v>
      </c>
      <c r="O439" s="1" t="s">
        <v>1070</v>
      </c>
      <c r="P439" s="1" t="s">
        <v>1532</v>
      </c>
      <c r="Q439" s="1" t="s">
        <v>1471</v>
      </c>
    </row>
    <row r="440" spans="3:17" x14ac:dyDescent="0.2">
      <c r="C440" s="3" t="s">
        <v>411</v>
      </c>
      <c r="L440"/>
      <c r="M440" s="1">
        <v>389</v>
      </c>
      <c r="N440" s="1" t="s">
        <v>1322</v>
      </c>
      <c r="O440" s="1" t="s">
        <v>1070</v>
      </c>
      <c r="P440" s="1" t="s">
        <v>1071</v>
      </c>
      <c r="Q440" s="1" t="s">
        <v>1471</v>
      </c>
    </row>
    <row r="441" spans="3:17" x14ac:dyDescent="0.2">
      <c r="C441" s="3" t="s">
        <v>412</v>
      </c>
      <c r="L441"/>
      <c r="M441" s="1">
        <v>390</v>
      </c>
      <c r="N441" s="1" t="s">
        <v>1322</v>
      </c>
      <c r="O441" s="1" t="s">
        <v>1070</v>
      </c>
      <c r="P441" s="1" t="s">
        <v>1071</v>
      </c>
      <c r="Q441" s="1" t="s">
        <v>1472</v>
      </c>
    </row>
    <row r="442" spans="3:17" x14ac:dyDescent="0.2">
      <c r="C442" s="3" t="s">
        <v>413</v>
      </c>
      <c r="L442"/>
      <c r="M442" s="1">
        <v>392</v>
      </c>
      <c r="N442" s="1" t="s">
        <v>1322</v>
      </c>
      <c r="O442" s="1" t="s">
        <v>1049</v>
      </c>
      <c r="P442" s="1" t="s">
        <v>1480</v>
      </c>
      <c r="Q442" s="1" t="s">
        <v>1471</v>
      </c>
    </row>
    <row r="443" spans="3:17" x14ac:dyDescent="0.2">
      <c r="C443" s="3" t="s">
        <v>414</v>
      </c>
      <c r="L443"/>
      <c r="M443" s="1">
        <v>393</v>
      </c>
      <c r="N443" s="1" t="s">
        <v>1322</v>
      </c>
      <c r="O443" s="1" t="s">
        <v>1049</v>
      </c>
      <c r="P443" s="1" t="s">
        <v>1029</v>
      </c>
      <c r="Q443" s="1" t="s">
        <v>1471</v>
      </c>
    </row>
    <row r="444" spans="3:17" x14ac:dyDescent="0.2">
      <c r="C444" s="3" t="s">
        <v>415</v>
      </c>
      <c r="L444"/>
      <c r="M444" s="1">
        <v>394</v>
      </c>
      <c r="N444" s="1" t="s">
        <v>1322</v>
      </c>
      <c r="O444" s="1" t="s">
        <v>1049</v>
      </c>
      <c r="P444" s="1" t="s">
        <v>1029</v>
      </c>
      <c r="Q444" s="1" t="s">
        <v>1563</v>
      </c>
    </row>
    <row r="445" spans="3:17" x14ac:dyDescent="0.2">
      <c r="C445" s="3" t="s">
        <v>416</v>
      </c>
      <c r="L445"/>
      <c r="M445" s="1">
        <v>395</v>
      </c>
      <c r="N445" s="1" t="s">
        <v>1322</v>
      </c>
      <c r="O445" s="1" t="s">
        <v>1049</v>
      </c>
      <c r="P445" s="1" t="s">
        <v>1529</v>
      </c>
      <c r="Q445" s="1" t="s">
        <v>1471</v>
      </c>
    </row>
    <row r="446" spans="3:17" x14ac:dyDescent="0.2">
      <c r="C446" s="3" t="s">
        <v>417</v>
      </c>
      <c r="L446"/>
      <c r="M446" s="1">
        <v>396</v>
      </c>
      <c r="N446" s="1" t="s">
        <v>1322</v>
      </c>
      <c r="O446" s="1" t="s">
        <v>1049</v>
      </c>
      <c r="P446" s="1" t="s">
        <v>1072</v>
      </c>
      <c r="Q446" s="1" t="s">
        <v>1471</v>
      </c>
    </row>
    <row r="447" spans="3:17" x14ac:dyDescent="0.2">
      <c r="C447" s="3" t="s">
        <v>418</v>
      </c>
      <c r="L447"/>
      <c r="M447" s="1">
        <v>397</v>
      </c>
      <c r="N447" s="1" t="s">
        <v>1322</v>
      </c>
      <c r="O447" s="1" t="s">
        <v>1049</v>
      </c>
      <c r="P447" s="1" t="s">
        <v>1072</v>
      </c>
      <c r="Q447" s="1" t="s">
        <v>1472</v>
      </c>
    </row>
    <row r="448" spans="3:17" x14ac:dyDescent="0.2">
      <c r="C448" s="3" t="s">
        <v>419</v>
      </c>
      <c r="L448"/>
      <c r="M448" s="1">
        <v>398</v>
      </c>
      <c r="N448" s="1" t="s">
        <v>1322</v>
      </c>
      <c r="O448" s="1" t="s">
        <v>1049</v>
      </c>
      <c r="P448" s="1" t="s">
        <v>1073</v>
      </c>
      <c r="Q448" s="1" t="s">
        <v>1471</v>
      </c>
    </row>
    <row r="449" spans="3:17" x14ac:dyDescent="0.2">
      <c r="C449" s="3" t="s">
        <v>420</v>
      </c>
      <c r="L449"/>
      <c r="M449" s="1">
        <v>399</v>
      </c>
      <c r="N449" s="1" t="s">
        <v>1322</v>
      </c>
      <c r="O449" s="1" t="s">
        <v>1049</v>
      </c>
      <c r="P449" s="1" t="s">
        <v>1073</v>
      </c>
      <c r="Q449" s="1" t="s">
        <v>1472</v>
      </c>
    </row>
    <row r="450" spans="3:17" x14ac:dyDescent="0.2">
      <c r="C450" s="3" t="s">
        <v>421</v>
      </c>
      <c r="L450"/>
      <c r="M450" s="1">
        <v>400</v>
      </c>
      <c r="N450" s="1" t="s">
        <v>1322</v>
      </c>
      <c r="O450" s="1" t="s">
        <v>1049</v>
      </c>
      <c r="P450" s="1" t="s">
        <v>1533</v>
      </c>
      <c r="Q450" s="1" t="s">
        <v>1471</v>
      </c>
    </row>
    <row r="451" spans="3:17" x14ac:dyDescent="0.2">
      <c r="C451" s="3" t="s">
        <v>422</v>
      </c>
      <c r="L451"/>
      <c r="M451" s="1">
        <v>401</v>
      </c>
      <c r="N451" s="1" t="s">
        <v>1322</v>
      </c>
      <c r="O451" s="1" t="s">
        <v>1049</v>
      </c>
      <c r="P451" s="1" t="s">
        <v>1074</v>
      </c>
      <c r="Q451" s="1" t="s">
        <v>1471</v>
      </c>
    </row>
    <row r="452" spans="3:17" x14ac:dyDescent="0.2">
      <c r="C452" s="3" t="s">
        <v>423</v>
      </c>
      <c r="L452"/>
      <c r="M452" s="1">
        <v>402</v>
      </c>
      <c r="N452" s="1" t="s">
        <v>1322</v>
      </c>
      <c r="O452" s="1" t="s">
        <v>1049</v>
      </c>
      <c r="P452" s="1" t="s">
        <v>1074</v>
      </c>
      <c r="Q452" s="1" t="s">
        <v>1563</v>
      </c>
    </row>
    <row r="453" spans="3:17" x14ac:dyDescent="0.2">
      <c r="C453" s="3" t="s">
        <v>424</v>
      </c>
      <c r="L453"/>
      <c r="M453" s="1">
        <v>403</v>
      </c>
      <c r="N453" s="1" t="s">
        <v>1322</v>
      </c>
      <c r="O453" s="1" t="s">
        <v>1049</v>
      </c>
      <c r="P453" s="1" t="s">
        <v>1075</v>
      </c>
      <c r="Q453" s="1" t="s">
        <v>1471</v>
      </c>
    </row>
    <row r="454" spans="3:17" x14ac:dyDescent="0.2">
      <c r="C454" s="3" t="s">
        <v>425</v>
      </c>
      <c r="L454"/>
      <c r="M454" s="1">
        <v>404</v>
      </c>
      <c r="N454" s="1" t="s">
        <v>1322</v>
      </c>
      <c r="O454" s="1" t="s">
        <v>1049</v>
      </c>
      <c r="P454" s="1" t="s">
        <v>1075</v>
      </c>
      <c r="Q454" s="1" t="s">
        <v>1522</v>
      </c>
    </row>
    <row r="455" spans="3:17" x14ac:dyDescent="0.2">
      <c r="C455" s="3" t="s">
        <v>430</v>
      </c>
      <c r="L455"/>
      <c r="M455" s="1">
        <v>407</v>
      </c>
      <c r="N455" s="1" t="s">
        <v>1322</v>
      </c>
      <c r="O455" s="1" t="s">
        <v>1049</v>
      </c>
      <c r="P455" s="1" t="s">
        <v>1536</v>
      </c>
      <c r="Q455" s="1" t="s">
        <v>1622</v>
      </c>
    </row>
    <row r="456" spans="3:17" x14ac:dyDescent="0.2">
      <c r="C456" s="3" t="s">
        <v>431</v>
      </c>
      <c r="L456"/>
      <c r="M456" s="1">
        <v>409</v>
      </c>
      <c r="N456" s="1" t="s">
        <v>1322</v>
      </c>
      <c r="O456" s="1" t="s">
        <v>1049</v>
      </c>
      <c r="P456" s="1" t="s">
        <v>1537</v>
      </c>
      <c r="Q456" s="1" t="s">
        <v>1622</v>
      </c>
    </row>
    <row r="457" spans="3:17" x14ac:dyDescent="0.2">
      <c r="C457" s="3" t="s">
        <v>432</v>
      </c>
      <c r="L457"/>
      <c r="M457" s="1">
        <v>411</v>
      </c>
      <c r="N457" s="1" t="s">
        <v>1322</v>
      </c>
      <c r="O457" s="1" t="s">
        <v>1049</v>
      </c>
      <c r="P457" s="1" t="s">
        <v>1538</v>
      </c>
      <c r="Q457" s="1" t="s">
        <v>1622</v>
      </c>
    </row>
    <row r="458" spans="3:17" x14ac:dyDescent="0.2">
      <c r="C458" s="3" t="s">
        <v>433</v>
      </c>
      <c r="L458"/>
      <c r="M458" s="1">
        <v>413</v>
      </c>
      <c r="N458" s="1" t="s">
        <v>1322</v>
      </c>
      <c r="O458" s="1" t="s">
        <v>1049</v>
      </c>
      <c r="P458" s="1" t="s">
        <v>1539</v>
      </c>
      <c r="Q458" s="1" t="s">
        <v>1622</v>
      </c>
    </row>
    <row r="459" spans="3:17" x14ac:dyDescent="0.2">
      <c r="C459" s="3" t="s">
        <v>434</v>
      </c>
      <c r="L459"/>
      <c r="M459" s="1">
        <v>415</v>
      </c>
      <c r="N459" s="1" t="s">
        <v>1322</v>
      </c>
      <c r="O459" s="1" t="s">
        <v>1049</v>
      </c>
      <c r="P459" s="1" t="s">
        <v>1540</v>
      </c>
      <c r="Q459" s="1" t="s">
        <v>1622</v>
      </c>
    </row>
    <row r="460" spans="3:17" x14ac:dyDescent="0.2">
      <c r="C460" s="3" t="s">
        <v>1274</v>
      </c>
      <c r="L460"/>
      <c r="M460" s="1">
        <v>417</v>
      </c>
      <c r="N460" s="1" t="s">
        <v>1322</v>
      </c>
      <c r="O460" s="1" t="s">
        <v>1049</v>
      </c>
      <c r="P460" s="1" t="s">
        <v>1514</v>
      </c>
      <c r="Q460" s="1" t="s">
        <v>1622</v>
      </c>
    </row>
    <row r="461" spans="3:17" x14ac:dyDescent="0.2">
      <c r="C461" s="3" t="s">
        <v>1275</v>
      </c>
      <c r="L461"/>
      <c r="M461" s="1">
        <v>419</v>
      </c>
      <c r="N461" s="1" t="s">
        <v>1322</v>
      </c>
      <c r="O461" s="1" t="s">
        <v>1049</v>
      </c>
      <c r="P461" s="1" t="s">
        <v>1541</v>
      </c>
      <c r="Q461" s="1" t="s">
        <v>1622</v>
      </c>
    </row>
    <row r="462" spans="3:17" x14ac:dyDescent="0.2">
      <c r="C462" s="3" t="s">
        <v>1276</v>
      </c>
      <c r="L462"/>
      <c r="M462" s="1">
        <v>420</v>
      </c>
      <c r="N462" s="1" t="s">
        <v>1322</v>
      </c>
      <c r="O462" s="1" t="s">
        <v>1049</v>
      </c>
      <c r="P462" s="1" t="s">
        <v>1542</v>
      </c>
      <c r="Q462" s="1" t="s">
        <v>1471</v>
      </c>
    </row>
    <row r="463" spans="3:17" x14ac:dyDescent="0.2">
      <c r="C463" s="3" t="s">
        <v>1277</v>
      </c>
      <c r="L463"/>
      <c r="M463" s="1">
        <v>421</v>
      </c>
      <c r="N463" s="1" t="s">
        <v>1322</v>
      </c>
      <c r="O463" s="1" t="s">
        <v>1049</v>
      </c>
      <c r="P463" s="1" t="s">
        <v>1542</v>
      </c>
      <c r="Q463" s="1" t="s">
        <v>1622</v>
      </c>
    </row>
    <row r="464" spans="3:17" x14ac:dyDescent="0.2">
      <c r="C464" s="3" t="s">
        <v>1611</v>
      </c>
      <c r="L464"/>
      <c r="M464" s="1">
        <v>423</v>
      </c>
      <c r="N464" s="1" t="s">
        <v>1322</v>
      </c>
      <c r="O464" s="1" t="s">
        <v>1049</v>
      </c>
      <c r="P464" s="1" t="s">
        <v>1543</v>
      </c>
      <c r="Q464" s="1" t="s">
        <v>1622</v>
      </c>
    </row>
    <row r="465" spans="3:17" x14ac:dyDescent="0.2">
      <c r="C465" s="3" t="s">
        <v>1612</v>
      </c>
      <c r="L465"/>
      <c r="M465" s="1">
        <v>426</v>
      </c>
      <c r="N465" s="1" t="s">
        <v>1322</v>
      </c>
      <c r="O465" s="1" t="s">
        <v>1049</v>
      </c>
      <c r="P465" s="1" t="s">
        <v>867</v>
      </c>
      <c r="Q465" s="1" t="s">
        <v>1622</v>
      </c>
    </row>
    <row r="466" spans="3:17" x14ac:dyDescent="0.2">
      <c r="C466" s="3" t="s">
        <v>1613</v>
      </c>
      <c r="L466"/>
      <c r="M466" s="1">
        <v>428</v>
      </c>
      <c r="N466" s="1" t="s">
        <v>1322</v>
      </c>
      <c r="O466" s="1" t="s">
        <v>1049</v>
      </c>
      <c r="P466" s="1" t="s">
        <v>868</v>
      </c>
      <c r="Q466" s="1" t="s">
        <v>1622</v>
      </c>
    </row>
    <row r="467" spans="3:17" x14ac:dyDescent="0.2">
      <c r="C467" s="3" t="s">
        <v>1614</v>
      </c>
      <c r="L467"/>
      <c r="M467" s="1">
        <v>431</v>
      </c>
      <c r="N467" s="1" t="s">
        <v>1322</v>
      </c>
      <c r="O467" s="1" t="s">
        <v>1049</v>
      </c>
      <c r="P467" s="1" t="s">
        <v>1498</v>
      </c>
      <c r="Q467" s="1" t="s">
        <v>1486</v>
      </c>
    </row>
    <row r="468" spans="3:17" x14ac:dyDescent="0.2">
      <c r="C468" s="3" t="s">
        <v>1615</v>
      </c>
      <c r="L468"/>
      <c r="M468" s="1">
        <v>433</v>
      </c>
      <c r="N468" s="1" t="s">
        <v>1322</v>
      </c>
      <c r="O468" s="1" t="s">
        <v>1049</v>
      </c>
      <c r="P468" s="1" t="s">
        <v>1544</v>
      </c>
      <c r="Q468" s="1" t="s">
        <v>1622</v>
      </c>
    </row>
    <row r="469" spans="3:17" x14ac:dyDescent="0.2">
      <c r="C469" s="3" t="s">
        <v>1616</v>
      </c>
      <c r="L469"/>
      <c r="M469" s="1">
        <v>435</v>
      </c>
      <c r="N469" s="1" t="s">
        <v>1322</v>
      </c>
      <c r="O469" s="1" t="s">
        <v>1049</v>
      </c>
      <c r="P469" s="1" t="s">
        <v>1545</v>
      </c>
      <c r="Q469" s="1" t="s">
        <v>1622</v>
      </c>
    </row>
    <row r="470" spans="3:17" x14ac:dyDescent="0.2">
      <c r="C470" s="3" t="s">
        <v>1617</v>
      </c>
      <c r="L470"/>
      <c r="M470" s="1">
        <v>439</v>
      </c>
      <c r="N470" s="1" t="s">
        <v>1322</v>
      </c>
      <c r="O470" s="1" t="s">
        <v>1049</v>
      </c>
      <c r="P470" s="1" t="s">
        <v>1076</v>
      </c>
      <c r="Q470" s="1" t="s">
        <v>1622</v>
      </c>
    </row>
    <row r="471" spans="3:17" x14ac:dyDescent="0.2">
      <c r="C471" s="3" t="s">
        <v>1618</v>
      </c>
      <c r="L471"/>
      <c r="M471" s="1">
        <v>441</v>
      </c>
      <c r="N471" s="1" t="s">
        <v>1322</v>
      </c>
      <c r="O471" s="1" t="s">
        <v>1049</v>
      </c>
      <c r="P471" s="1" t="s">
        <v>1077</v>
      </c>
      <c r="Q471" s="1" t="s">
        <v>1622</v>
      </c>
    </row>
    <row r="472" spans="3:17" x14ac:dyDescent="0.2">
      <c r="C472" s="3" t="s">
        <v>1619</v>
      </c>
      <c r="L472"/>
      <c r="M472" s="1">
        <v>443</v>
      </c>
      <c r="N472" s="1" t="s">
        <v>1322</v>
      </c>
      <c r="O472" s="1" t="s">
        <v>1049</v>
      </c>
      <c r="P472" s="1" t="s">
        <v>1078</v>
      </c>
      <c r="Q472" s="1" t="s">
        <v>1622</v>
      </c>
    </row>
    <row r="473" spans="3:17" x14ac:dyDescent="0.2">
      <c r="C473" s="3" t="s">
        <v>1620</v>
      </c>
      <c r="L473"/>
      <c r="M473" s="1">
        <v>444</v>
      </c>
      <c r="N473" s="1" t="s">
        <v>1322</v>
      </c>
      <c r="O473" s="1" t="s">
        <v>1049</v>
      </c>
      <c r="P473" s="1" t="s">
        <v>1036</v>
      </c>
      <c r="Q473" s="1" t="s">
        <v>1471</v>
      </c>
    </row>
    <row r="474" spans="3:17" x14ac:dyDescent="0.2">
      <c r="C474" s="3" t="s">
        <v>1568</v>
      </c>
      <c r="L474"/>
      <c r="M474" s="1">
        <v>445</v>
      </c>
      <c r="N474" s="1" t="s">
        <v>1322</v>
      </c>
      <c r="O474" s="1" t="s">
        <v>1049</v>
      </c>
      <c r="P474" s="1" t="s">
        <v>1036</v>
      </c>
      <c r="Q474" s="1" t="s">
        <v>1622</v>
      </c>
    </row>
    <row r="475" spans="3:17" x14ac:dyDescent="0.2">
      <c r="C475" s="3" t="s">
        <v>1569</v>
      </c>
      <c r="L475"/>
      <c r="M475" s="1">
        <v>446</v>
      </c>
      <c r="N475" s="1" t="s">
        <v>1322</v>
      </c>
      <c r="O475" s="1" t="s">
        <v>1049</v>
      </c>
      <c r="P475" s="1" t="s">
        <v>1079</v>
      </c>
      <c r="Q475" s="1" t="s">
        <v>1471</v>
      </c>
    </row>
    <row r="476" spans="3:17" x14ac:dyDescent="0.2">
      <c r="C476" s="3" t="s">
        <v>1570</v>
      </c>
      <c r="L476"/>
      <c r="M476" s="1">
        <v>447</v>
      </c>
      <c r="N476" s="1" t="s">
        <v>1322</v>
      </c>
      <c r="O476" s="1" t="s">
        <v>1049</v>
      </c>
      <c r="P476" s="1" t="s">
        <v>1079</v>
      </c>
      <c r="Q476" s="1" t="s">
        <v>1622</v>
      </c>
    </row>
    <row r="477" spans="3:17" x14ac:dyDescent="0.2">
      <c r="C477" s="3" t="s">
        <v>1571</v>
      </c>
      <c r="L477"/>
      <c r="M477" s="1">
        <v>448</v>
      </c>
      <c r="N477" s="1" t="s">
        <v>1322</v>
      </c>
      <c r="O477" s="1" t="s">
        <v>1049</v>
      </c>
      <c r="P477" s="1" t="s">
        <v>1080</v>
      </c>
      <c r="Q477" s="1" t="s">
        <v>1471</v>
      </c>
    </row>
    <row r="478" spans="3:17" x14ac:dyDescent="0.2">
      <c r="C478" s="3" t="s">
        <v>397</v>
      </c>
      <c r="L478"/>
      <c r="M478" s="1">
        <v>449</v>
      </c>
      <c r="N478" s="1" t="s">
        <v>1322</v>
      </c>
      <c r="O478" s="1" t="s">
        <v>1049</v>
      </c>
      <c r="P478" s="1" t="s">
        <v>1080</v>
      </c>
      <c r="Q478" s="1" t="s">
        <v>1622</v>
      </c>
    </row>
    <row r="479" spans="3:17" x14ac:dyDescent="0.2">
      <c r="C479" s="3" t="s">
        <v>398</v>
      </c>
      <c r="L479"/>
      <c r="M479" s="1">
        <v>450</v>
      </c>
      <c r="N479" s="1" t="s">
        <v>1322</v>
      </c>
      <c r="O479" s="1" t="s">
        <v>1049</v>
      </c>
      <c r="P479" s="1" t="s">
        <v>1081</v>
      </c>
      <c r="Q479" s="1" t="s">
        <v>1471</v>
      </c>
    </row>
    <row r="480" spans="3:17" x14ac:dyDescent="0.2">
      <c r="C480" s="3" t="s">
        <v>399</v>
      </c>
      <c r="L480"/>
      <c r="M480" s="1">
        <v>451</v>
      </c>
      <c r="N480" s="1" t="s">
        <v>1322</v>
      </c>
      <c r="O480" s="1" t="s">
        <v>1049</v>
      </c>
      <c r="P480" s="1" t="s">
        <v>1081</v>
      </c>
      <c r="Q480" s="1" t="s">
        <v>1622</v>
      </c>
    </row>
    <row r="481" spans="3:17" x14ac:dyDescent="0.2">
      <c r="C481" s="3" t="s">
        <v>400</v>
      </c>
      <c r="L481"/>
      <c r="M481" s="1">
        <v>452</v>
      </c>
      <c r="N481" s="1" t="s">
        <v>1322</v>
      </c>
      <c r="O481" s="1" t="s">
        <v>1049</v>
      </c>
      <c r="P481" s="1" t="s">
        <v>1082</v>
      </c>
      <c r="Q481" s="1" t="s">
        <v>1471</v>
      </c>
    </row>
    <row r="482" spans="3:17" x14ac:dyDescent="0.2">
      <c r="C482" s="3" t="s">
        <v>401</v>
      </c>
      <c r="L482"/>
      <c r="M482" s="1">
        <v>453</v>
      </c>
      <c r="N482" s="1" t="s">
        <v>1322</v>
      </c>
      <c r="O482" s="1" t="s">
        <v>1049</v>
      </c>
      <c r="P482" s="1" t="s">
        <v>1082</v>
      </c>
      <c r="Q482" s="1" t="s">
        <v>1622</v>
      </c>
    </row>
    <row r="483" spans="3:17" x14ac:dyDescent="0.2">
      <c r="C483" s="3" t="s">
        <v>402</v>
      </c>
      <c r="L483"/>
      <c r="M483" s="1">
        <v>454</v>
      </c>
      <c r="N483" s="1" t="s">
        <v>1322</v>
      </c>
      <c r="O483" s="1" t="s">
        <v>1049</v>
      </c>
      <c r="P483" s="1" t="s">
        <v>1535</v>
      </c>
      <c r="Q483" s="1" t="s">
        <v>1471</v>
      </c>
    </row>
    <row r="484" spans="3:17" x14ac:dyDescent="0.2">
      <c r="C484" s="3" t="s">
        <v>403</v>
      </c>
      <c r="L484"/>
      <c r="M484" s="1">
        <v>455</v>
      </c>
      <c r="N484" s="1" t="s">
        <v>1322</v>
      </c>
      <c r="O484" s="1" t="s">
        <v>1049</v>
      </c>
      <c r="P484" s="1" t="s">
        <v>1083</v>
      </c>
      <c r="Q484" s="1" t="s">
        <v>1471</v>
      </c>
    </row>
    <row r="485" spans="3:17" x14ac:dyDescent="0.2">
      <c r="C485" s="3" t="s">
        <v>405</v>
      </c>
      <c r="L485"/>
      <c r="M485" s="1">
        <v>456</v>
      </c>
      <c r="N485" s="1" t="s">
        <v>1322</v>
      </c>
      <c r="O485" s="1" t="s">
        <v>1049</v>
      </c>
      <c r="P485" s="1" t="s">
        <v>1083</v>
      </c>
      <c r="Q485" s="1" t="s">
        <v>1623</v>
      </c>
    </row>
    <row r="486" spans="3:17" x14ac:dyDescent="0.2">
      <c r="C486" s="3" t="s">
        <v>406</v>
      </c>
      <c r="L486"/>
      <c r="M486" s="1">
        <v>459</v>
      </c>
      <c r="N486" s="1" t="s">
        <v>1322</v>
      </c>
      <c r="O486" s="1" t="s">
        <v>1546</v>
      </c>
      <c r="P486" s="1" t="s">
        <v>1547</v>
      </c>
      <c r="Q486" s="1" t="s">
        <v>1471</v>
      </c>
    </row>
    <row r="487" spans="3:17" x14ac:dyDescent="0.2">
      <c r="C487" s="3" t="s">
        <v>407</v>
      </c>
      <c r="L487"/>
      <c r="M487" s="1">
        <v>460</v>
      </c>
      <c r="N487" s="1" t="s">
        <v>1322</v>
      </c>
      <c r="O487" s="1" t="s">
        <v>1546</v>
      </c>
      <c r="P487" s="1" t="s">
        <v>1084</v>
      </c>
      <c r="Q487" s="1" t="s">
        <v>1471</v>
      </c>
    </row>
    <row r="488" spans="3:17" x14ac:dyDescent="0.2">
      <c r="C488" s="3" t="s">
        <v>408</v>
      </c>
      <c r="L488"/>
      <c r="M488" s="1">
        <v>461</v>
      </c>
      <c r="N488" s="1" t="s">
        <v>1322</v>
      </c>
      <c r="O488" s="1" t="s">
        <v>1546</v>
      </c>
      <c r="P488" s="1" t="s">
        <v>1624</v>
      </c>
      <c r="Q488" s="1" t="s">
        <v>1471</v>
      </c>
    </row>
    <row r="489" spans="3:17" x14ac:dyDescent="0.2">
      <c r="C489" s="3" t="s">
        <v>409</v>
      </c>
      <c r="L489"/>
      <c r="M489" s="1">
        <v>462</v>
      </c>
      <c r="N489" s="1" t="s">
        <v>1322</v>
      </c>
      <c r="O489" s="1" t="s">
        <v>1546</v>
      </c>
      <c r="P489" s="1" t="s">
        <v>1624</v>
      </c>
      <c r="Q489" s="1" t="s">
        <v>1522</v>
      </c>
    </row>
    <row r="490" spans="3:17" x14ac:dyDescent="0.2">
      <c r="C490" s="3" t="s">
        <v>410</v>
      </c>
      <c r="L490"/>
      <c r="M490" s="1">
        <v>463</v>
      </c>
      <c r="N490" s="1" t="s">
        <v>1322</v>
      </c>
      <c r="O490" s="1" t="s">
        <v>1546</v>
      </c>
      <c r="P490" s="1" t="s">
        <v>1625</v>
      </c>
      <c r="Q490" s="1" t="s">
        <v>1471</v>
      </c>
    </row>
    <row r="491" spans="3:17" x14ac:dyDescent="0.2">
      <c r="C491" s="3" t="s">
        <v>1387</v>
      </c>
      <c r="L491"/>
      <c r="M491" s="1">
        <v>464</v>
      </c>
      <c r="N491" s="1" t="s">
        <v>1322</v>
      </c>
      <c r="O491" s="1" t="s">
        <v>1546</v>
      </c>
      <c r="P491" s="1" t="s">
        <v>1625</v>
      </c>
      <c r="Q491" s="1" t="s">
        <v>1522</v>
      </c>
    </row>
    <row r="492" spans="3:17" x14ac:dyDescent="0.2">
      <c r="C492" s="3" t="s">
        <v>1388</v>
      </c>
      <c r="L492"/>
      <c r="M492" s="1">
        <v>465</v>
      </c>
      <c r="N492" s="1" t="s">
        <v>1322</v>
      </c>
      <c r="O492" s="1" t="s">
        <v>1546</v>
      </c>
      <c r="P492" s="1" t="s">
        <v>1626</v>
      </c>
      <c r="Q492" s="1" t="s">
        <v>1471</v>
      </c>
    </row>
    <row r="493" spans="3:17" x14ac:dyDescent="0.2">
      <c r="C493" s="3" t="s">
        <v>1389</v>
      </c>
      <c r="L493"/>
      <c r="M493" s="1">
        <v>466</v>
      </c>
      <c r="N493" s="1" t="s">
        <v>1322</v>
      </c>
      <c r="O493" s="1" t="s">
        <v>1546</v>
      </c>
      <c r="P493" s="1" t="s">
        <v>1626</v>
      </c>
      <c r="Q493" s="1" t="s">
        <v>1522</v>
      </c>
    </row>
    <row r="494" spans="3:17" x14ac:dyDescent="0.2">
      <c r="C494" s="3" t="s">
        <v>1390</v>
      </c>
      <c r="L494"/>
      <c r="M494" s="1">
        <v>467</v>
      </c>
      <c r="N494" s="1" t="s">
        <v>1322</v>
      </c>
      <c r="O494" s="1" t="s">
        <v>1546</v>
      </c>
      <c r="P494" s="1" t="s">
        <v>1627</v>
      </c>
      <c r="Q494" s="1" t="s">
        <v>1471</v>
      </c>
    </row>
    <row r="495" spans="3:17" x14ac:dyDescent="0.2">
      <c r="C495" s="3" t="s">
        <v>1391</v>
      </c>
      <c r="L495"/>
      <c r="M495" s="1">
        <v>468</v>
      </c>
      <c r="N495" s="1" t="s">
        <v>1322</v>
      </c>
      <c r="O495" s="1" t="s">
        <v>1546</v>
      </c>
      <c r="P495" s="1" t="s">
        <v>1627</v>
      </c>
      <c r="Q495" s="1" t="s">
        <v>1522</v>
      </c>
    </row>
    <row r="496" spans="3:17" x14ac:dyDescent="0.2">
      <c r="C496" s="3" t="s">
        <v>1392</v>
      </c>
      <c r="L496"/>
      <c r="M496" s="1">
        <v>469</v>
      </c>
      <c r="N496" s="1" t="s">
        <v>1322</v>
      </c>
      <c r="O496" s="1" t="s">
        <v>1546</v>
      </c>
      <c r="P496" s="1" t="s">
        <v>1628</v>
      </c>
      <c r="Q496" s="1" t="s">
        <v>1471</v>
      </c>
    </row>
    <row r="497" spans="3:17" x14ac:dyDescent="0.2">
      <c r="C497" s="3" t="s">
        <v>1393</v>
      </c>
      <c r="L497"/>
      <c r="M497" s="1">
        <v>470</v>
      </c>
      <c r="N497" s="1" t="s">
        <v>1322</v>
      </c>
      <c r="O497" s="1" t="s">
        <v>1546</v>
      </c>
      <c r="P497" s="1" t="s">
        <v>1628</v>
      </c>
      <c r="Q497" s="1" t="s">
        <v>1522</v>
      </c>
    </row>
    <row r="498" spans="3:17" x14ac:dyDescent="0.2">
      <c r="C498" s="3" t="s">
        <v>1394</v>
      </c>
      <c r="L498"/>
      <c r="M498" s="1">
        <v>471</v>
      </c>
      <c r="N498" s="1" t="s">
        <v>1322</v>
      </c>
      <c r="O498" s="1" t="s">
        <v>1546</v>
      </c>
      <c r="P498" s="1" t="s">
        <v>1629</v>
      </c>
      <c r="Q498" s="1" t="s">
        <v>1471</v>
      </c>
    </row>
    <row r="499" spans="3:17" x14ac:dyDescent="0.2">
      <c r="C499" s="3" t="s">
        <v>1395</v>
      </c>
      <c r="L499"/>
      <c r="M499" s="1">
        <v>472</v>
      </c>
      <c r="N499" s="1" t="s">
        <v>1322</v>
      </c>
      <c r="O499" s="1" t="s">
        <v>1546</v>
      </c>
      <c r="P499" s="1" t="s">
        <v>1629</v>
      </c>
      <c r="Q499" s="1" t="s">
        <v>1522</v>
      </c>
    </row>
    <row r="500" spans="3:17" x14ac:dyDescent="0.2">
      <c r="C500" s="3" t="s">
        <v>1396</v>
      </c>
      <c r="L500"/>
      <c r="M500" s="1">
        <v>473</v>
      </c>
      <c r="N500" s="1" t="s">
        <v>1322</v>
      </c>
      <c r="O500" s="1" t="s">
        <v>1546</v>
      </c>
      <c r="P500" s="1" t="s">
        <v>1085</v>
      </c>
      <c r="Q500" s="1" t="s">
        <v>1471</v>
      </c>
    </row>
    <row r="501" spans="3:17" x14ac:dyDescent="0.2">
      <c r="C501" s="3" t="s">
        <v>1397</v>
      </c>
      <c r="L501"/>
      <c r="M501" s="1">
        <v>474</v>
      </c>
      <c r="N501" s="1" t="s">
        <v>1322</v>
      </c>
      <c r="O501" s="1" t="s">
        <v>1546</v>
      </c>
      <c r="P501" s="1" t="s">
        <v>1630</v>
      </c>
      <c r="Q501" s="1" t="s">
        <v>1471</v>
      </c>
    </row>
    <row r="502" spans="3:17" x14ac:dyDescent="0.2">
      <c r="C502" s="3" t="s">
        <v>1398</v>
      </c>
      <c r="L502"/>
      <c r="M502" s="1">
        <v>475</v>
      </c>
      <c r="N502" s="1" t="s">
        <v>1322</v>
      </c>
      <c r="O502" s="1" t="s">
        <v>1546</v>
      </c>
      <c r="P502" s="1" t="s">
        <v>1630</v>
      </c>
      <c r="Q502" s="1" t="s">
        <v>1522</v>
      </c>
    </row>
    <row r="503" spans="3:17" x14ac:dyDescent="0.2">
      <c r="C503" s="3" t="s">
        <v>1399</v>
      </c>
      <c r="L503"/>
      <c r="M503" s="1">
        <v>476</v>
      </c>
      <c r="N503" s="1" t="s">
        <v>1322</v>
      </c>
      <c r="O503" s="1" t="s">
        <v>1546</v>
      </c>
      <c r="P503" s="1" t="s">
        <v>1631</v>
      </c>
      <c r="Q503" s="1" t="s">
        <v>1471</v>
      </c>
    </row>
    <row r="504" spans="3:17" x14ac:dyDescent="0.2">
      <c r="C504" s="3" t="s">
        <v>1400</v>
      </c>
      <c r="L504"/>
      <c r="M504" s="1">
        <v>477</v>
      </c>
      <c r="N504" s="1" t="s">
        <v>1322</v>
      </c>
      <c r="O504" s="1" t="s">
        <v>1546</v>
      </c>
      <c r="P504" s="1" t="s">
        <v>1631</v>
      </c>
      <c r="Q504" s="1" t="s">
        <v>1522</v>
      </c>
    </row>
    <row r="505" spans="3:17" x14ac:dyDescent="0.2">
      <c r="C505" s="3" t="s">
        <v>1401</v>
      </c>
      <c r="L505"/>
      <c r="M505" s="1">
        <v>478</v>
      </c>
      <c r="N505" s="1" t="s">
        <v>1322</v>
      </c>
      <c r="O505" s="1" t="s">
        <v>1546</v>
      </c>
      <c r="P505" s="1" t="s">
        <v>1632</v>
      </c>
      <c r="Q505" s="1" t="s">
        <v>1471</v>
      </c>
    </row>
    <row r="506" spans="3:17" x14ac:dyDescent="0.2">
      <c r="C506" s="3" t="s">
        <v>1402</v>
      </c>
      <c r="L506"/>
      <c r="M506" s="1">
        <v>479</v>
      </c>
      <c r="N506" s="1" t="s">
        <v>1322</v>
      </c>
      <c r="O506" s="1" t="s">
        <v>1546</v>
      </c>
      <c r="P506" s="1" t="s">
        <v>1632</v>
      </c>
      <c r="Q506" s="1" t="s">
        <v>1522</v>
      </c>
    </row>
    <row r="507" spans="3:17" x14ac:dyDescent="0.2">
      <c r="C507" s="3" t="s">
        <v>1403</v>
      </c>
      <c r="L507"/>
      <c r="M507" s="1">
        <v>480</v>
      </c>
      <c r="N507" s="1" t="s">
        <v>1322</v>
      </c>
      <c r="O507" s="1" t="s">
        <v>1546</v>
      </c>
      <c r="P507" s="1" t="s">
        <v>1086</v>
      </c>
      <c r="Q507" s="1" t="s">
        <v>1471</v>
      </c>
    </row>
    <row r="508" spans="3:17" x14ac:dyDescent="0.2">
      <c r="C508" s="3" t="s">
        <v>442</v>
      </c>
      <c r="L508"/>
      <c r="M508" s="1">
        <v>481</v>
      </c>
      <c r="N508" s="1" t="s">
        <v>1322</v>
      </c>
      <c r="O508" s="1" t="s">
        <v>1546</v>
      </c>
      <c r="P508" s="1" t="s">
        <v>1633</v>
      </c>
      <c r="Q508" s="1" t="s">
        <v>1471</v>
      </c>
    </row>
    <row r="509" spans="3:17" x14ac:dyDescent="0.2">
      <c r="C509" s="3" t="s">
        <v>443</v>
      </c>
      <c r="L509"/>
      <c r="M509" s="1">
        <v>482</v>
      </c>
      <c r="N509" s="1" t="s">
        <v>1322</v>
      </c>
      <c r="O509" s="1" t="s">
        <v>1546</v>
      </c>
      <c r="P509" s="1" t="s">
        <v>1633</v>
      </c>
      <c r="Q509" s="1" t="s">
        <v>1522</v>
      </c>
    </row>
    <row r="510" spans="3:17" x14ac:dyDescent="0.2">
      <c r="C510" s="3" t="s">
        <v>444</v>
      </c>
      <c r="L510"/>
      <c r="M510" s="1">
        <v>483</v>
      </c>
      <c r="N510" s="1" t="s">
        <v>1322</v>
      </c>
      <c r="O510" s="1" t="s">
        <v>1546</v>
      </c>
      <c r="P510" s="1" t="s">
        <v>1634</v>
      </c>
      <c r="Q510" s="1" t="s">
        <v>1471</v>
      </c>
    </row>
    <row r="511" spans="3:17" x14ac:dyDescent="0.2">
      <c r="C511" s="3" t="s">
        <v>445</v>
      </c>
      <c r="L511"/>
      <c r="M511" s="1">
        <v>484</v>
      </c>
      <c r="N511" s="1" t="s">
        <v>1322</v>
      </c>
      <c r="O511" s="1" t="s">
        <v>1546</v>
      </c>
      <c r="P511" s="1" t="s">
        <v>1634</v>
      </c>
      <c r="Q511" s="1" t="s">
        <v>1522</v>
      </c>
    </row>
    <row r="512" spans="3:17" x14ac:dyDescent="0.2">
      <c r="C512" s="3" t="s">
        <v>446</v>
      </c>
      <c r="L512"/>
      <c r="M512" s="1">
        <v>485</v>
      </c>
      <c r="N512" s="1" t="s">
        <v>1322</v>
      </c>
      <c r="O512" s="1" t="s">
        <v>1546</v>
      </c>
      <c r="P512" s="1" t="s">
        <v>1635</v>
      </c>
      <c r="Q512" s="1" t="s">
        <v>1471</v>
      </c>
    </row>
    <row r="513" spans="3:17" x14ac:dyDescent="0.2">
      <c r="C513" s="3" t="s">
        <v>447</v>
      </c>
      <c r="L513"/>
      <c r="M513" s="1">
        <v>486</v>
      </c>
      <c r="N513" s="1" t="s">
        <v>1322</v>
      </c>
      <c r="O513" s="1" t="s">
        <v>1546</v>
      </c>
      <c r="P513" s="1" t="s">
        <v>1635</v>
      </c>
      <c r="Q513" s="1" t="s">
        <v>1522</v>
      </c>
    </row>
    <row r="514" spans="3:17" x14ac:dyDescent="0.2">
      <c r="C514" s="3" t="s">
        <v>1423</v>
      </c>
      <c r="L514"/>
      <c r="M514" s="1">
        <v>487</v>
      </c>
      <c r="N514" s="1" t="s">
        <v>1322</v>
      </c>
      <c r="O514" s="1" t="s">
        <v>1546</v>
      </c>
      <c r="P514" s="1" t="s">
        <v>1087</v>
      </c>
      <c r="Q514" s="1" t="s">
        <v>1471</v>
      </c>
    </row>
    <row r="515" spans="3:17" x14ac:dyDescent="0.2">
      <c r="C515" s="3" t="s">
        <v>1424</v>
      </c>
      <c r="L515"/>
      <c r="M515" s="1">
        <v>488</v>
      </c>
      <c r="N515" s="1" t="s">
        <v>1322</v>
      </c>
      <c r="O515" s="1" t="s">
        <v>1546</v>
      </c>
      <c r="P515" s="1" t="s">
        <v>756</v>
      </c>
      <c r="Q515" s="1" t="s">
        <v>1471</v>
      </c>
    </row>
    <row r="516" spans="3:17" x14ac:dyDescent="0.2">
      <c r="C516" s="3" t="s">
        <v>1425</v>
      </c>
      <c r="L516"/>
      <c r="M516" s="1">
        <v>489</v>
      </c>
      <c r="N516" s="1" t="s">
        <v>1322</v>
      </c>
      <c r="O516" s="1" t="s">
        <v>1546</v>
      </c>
      <c r="P516" s="1" t="s">
        <v>756</v>
      </c>
      <c r="Q516" s="1" t="s">
        <v>1522</v>
      </c>
    </row>
    <row r="517" spans="3:17" x14ac:dyDescent="0.2">
      <c r="C517" s="3" t="s">
        <v>1657</v>
      </c>
      <c r="L517"/>
      <c r="M517" s="1">
        <v>491</v>
      </c>
      <c r="N517" s="1" t="s">
        <v>1322</v>
      </c>
      <c r="O517" s="1" t="s">
        <v>1494</v>
      </c>
      <c r="P517" s="1" t="s">
        <v>1471</v>
      </c>
      <c r="Q517" s="1" t="s">
        <v>1471</v>
      </c>
    </row>
    <row r="518" spans="3:17" x14ac:dyDescent="0.2">
      <c r="C518" s="3" t="s">
        <v>1658</v>
      </c>
      <c r="L518"/>
      <c r="M518" s="1">
        <v>492</v>
      </c>
      <c r="N518" s="1" t="s">
        <v>1322</v>
      </c>
      <c r="O518" s="1" t="s">
        <v>1494</v>
      </c>
      <c r="P518" s="1" t="s">
        <v>880</v>
      </c>
      <c r="Q518" s="1" t="s">
        <v>1471</v>
      </c>
    </row>
    <row r="519" spans="3:17" x14ac:dyDescent="0.2">
      <c r="C519" s="3" t="s">
        <v>1659</v>
      </c>
      <c r="L519"/>
      <c r="M519" s="1">
        <v>497</v>
      </c>
      <c r="N519" s="1" t="s">
        <v>1322</v>
      </c>
      <c r="O519" s="1" t="s">
        <v>1517</v>
      </c>
      <c r="P519" s="1" t="s">
        <v>1471</v>
      </c>
      <c r="Q519" s="1" t="s">
        <v>1471</v>
      </c>
    </row>
    <row r="520" spans="3:17" x14ac:dyDescent="0.2">
      <c r="C520" s="3" t="s">
        <v>1660</v>
      </c>
      <c r="L520"/>
      <c r="M520" s="1">
        <v>498</v>
      </c>
      <c r="N520" s="1" t="s">
        <v>1322</v>
      </c>
      <c r="O520" s="1" t="s">
        <v>1517</v>
      </c>
      <c r="P520" s="1" t="s">
        <v>880</v>
      </c>
      <c r="Q520" s="1" t="s">
        <v>1471</v>
      </c>
    </row>
    <row r="521" spans="3:17" x14ac:dyDescent="0.2">
      <c r="C521" s="3" t="s">
        <v>1661</v>
      </c>
      <c r="L521"/>
      <c r="M521" s="1">
        <v>499</v>
      </c>
      <c r="N521" s="1" t="s">
        <v>1322</v>
      </c>
      <c r="O521" s="1" t="s">
        <v>1517</v>
      </c>
      <c r="P521" s="1" t="s">
        <v>1088</v>
      </c>
      <c r="Q521" s="1" t="s">
        <v>1471</v>
      </c>
    </row>
    <row r="522" spans="3:17" x14ac:dyDescent="0.2">
      <c r="C522" s="3" t="s">
        <v>1662</v>
      </c>
      <c r="L522"/>
      <c r="M522" s="1">
        <v>500</v>
      </c>
      <c r="N522" s="1" t="s">
        <v>1322</v>
      </c>
      <c r="O522" s="1" t="s">
        <v>1517</v>
      </c>
      <c r="P522" s="1" t="s">
        <v>1088</v>
      </c>
      <c r="Q522" s="1" t="s">
        <v>1482</v>
      </c>
    </row>
    <row r="523" spans="3:17" x14ac:dyDescent="0.2">
      <c r="C523" s="3" t="s">
        <v>1663</v>
      </c>
      <c r="L523"/>
      <c r="M523" s="1">
        <v>513</v>
      </c>
      <c r="N523" s="1" t="s">
        <v>1327</v>
      </c>
      <c r="O523" s="1" t="s">
        <v>1526</v>
      </c>
      <c r="P523" s="1" t="s">
        <v>1064</v>
      </c>
      <c r="Q523" s="1" t="s">
        <v>1471</v>
      </c>
    </row>
    <row r="524" spans="3:17" x14ac:dyDescent="0.2">
      <c r="C524" s="3" t="s">
        <v>1664</v>
      </c>
      <c r="L524"/>
      <c r="M524" s="1">
        <v>514</v>
      </c>
      <c r="N524" s="1" t="s">
        <v>1327</v>
      </c>
      <c r="O524" s="1" t="s">
        <v>1526</v>
      </c>
      <c r="P524" s="1" t="s">
        <v>1064</v>
      </c>
      <c r="Q524" s="1" t="s">
        <v>1472</v>
      </c>
    </row>
    <row r="525" spans="3:17" x14ac:dyDescent="0.2">
      <c r="C525" s="3" t="s">
        <v>1665</v>
      </c>
      <c r="L525"/>
      <c r="M525" s="1">
        <v>519</v>
      </c>
      <c r="N525" s="1" t="s">
        <v>1327</v>
      </c>
      <c r="O525" s="1" t="s">
        <v>828</v>
      </c>
      <c r="P525" s="1" t="s">
        <v>829</v>
      </c>
      <c r="Q525" s="1" t="s">
        <v>844</v>
      </c>
    </row>
    <row r="526" spans="3:17" x14ac:dyDescent="0.2">
      <c r="C526" s="3" t="s">
        <v>1666</v>
      </c>
      <c r="L526"/>
      <c r="M526" s="1">
        <v>523</v>
      </c>
      <c r="N526" s="1" t="s">
        <v>1327</v>
      </c>
      <c r="O526" s="1" t="s">
        <v>1509</v>
      </c>
      <c r="P526" s="1" t="s">
        <v>1089</v>
      </c>
      <c r="Q526" s="1" t="s">
        <v>862</v>
      </c>
    </row>
    <row r="527" spans="3:17" x14ac:dyDescent="0.2">
      <c r="C527" s="3" t="s">
        <v>1667</v>
      </c>
      <c r="L527"/>
      <c r="M527" s="1">
        <v>527</v>
      </c>
      <c r="N527" s="1" t="s">
        <v>1327</v>
      </c>
      <c r="O527" s="1" t="s">
        <v>830</v>
      </c>
      <c r="P527" s="1" t="s">
        <v>1090</v>
      </c>
      <c r="Q527" s="1" t="s">
        <v>1471</v>
      </c>
    </row>
    <row r="528" spans="3:17" x14ac:dyDescent="0.2">
      <c r="C528" s="3" t="s">
        <v>1668</v>
      </c>
      <c r="L528"/>
      <c r="M528" s="1">
        <v>528</v>
      </c>
      <c r="N528" s="1" t="s">
        <v>1327</v>
      </c>
      <c r="O528" s="1" t="s">
        <v>830</v>
      </c>
      <c r="P528" s="1" t="s">
        <v>1090</v>
      </c>
      <c r="Q528" s="1" t="s">
        <v>1472</v>
      </c>
    </row>
    <row r="529" spans="3:17" x14ac:dyDescent="0.2">
      <c r="C529" s="3" t="s">
        <v>1670</v>
      </c>
      <c r="L529"/>
      <c r="M529" s="1">
        <v>530</v>
      </c>
      <c r="N529" s="1" t="s">
        <v>1327</v>
      </c>
      <c r="O529" s="1" t="s">
        <v>830</v>
      </c>
      <c r="P529" s="1" t="s">
        <v>1091</v>
      </c>
      <c r="Q529" s="1" t="s">
        <v>1471</v>
      </c>
    </row>
    <row r="530" spans="3:17" x14ac:dyDescent="0.2">
      <c r="C530" s="3" t="s">
        <v>1671</v>
      </c>
      <c r="L530"/>
      <c r="M530" s="1">
        <v>531</v>
      </c>
      <c r="N530" s="1" t="s">
        <v>1327</v>
      </c>
      <c r="O530" s="1" t="s">
        <v>830</v>
      </c>
      <c r="P530" s="1" t="s">
        <v>1091</v>
      </c>
      <c r="Q530" s="1" t="s">
        <v>1472</v>
      </c>
    </row>
    <row r="531" spans="3:17" x14ac:dyDescent="0.2">
      <c r="C531" s="3" t="s">
        <v>1672</v>
      </c>
      <c r="L531"/>
      <c r="M531" s="1">
        <v>533</v>
      </c>
      <c r="N531" s="1" t="s">
        <v>1327</v>
      </c>
      <c r="O531" s="1" t="s">
        <v>830</v>
      </c>
      <c r="P531" s="1" t="s">
        <v>1092</v>
      </c>
      <c r="Q531" s="1" t="s">
        <v>1471</v>
      </c>
    </row>
    <row r="532" spans="3:17" x14ac:dyDescent="0.2">
      <c r="C532" s="3" t="s">
        <v>1673</v>
      </c>
      <c r="L532"/>
      <c r="M532" s="1">
        <v>534</v>
      </c>
      <c r="N532" s="1" t="s">
        <v>1327</v>
      </c>
      <c r="O532" s="1" t="s">
        <v>830</v>
      </c>
      <c r="P532" s="1" t="s">
        <v>1092</v>
      </c>
      <c r="Q532" s="1" t="s">
        <v>1472</v>
      </c>
    </row>
    <row r="533" spans="3:17" x14ac:dyDescent="0.2">
      <c r="C533" s="3" t="s">
        <v>1674</v>
      </c>
      <c r="L533"/>
      <c r="M533" s="1">
        <v>536</v>
      </c>
      <c r="N533" s="1" t="s">
        <v>1327</v>
      </c>
      <c r="O533" s="1" t="s">
        <v>830</v>
      </c>
      <c r="P533" s="1" t="s">
        <v>1093</v>
      </c>
      <c r="Q533" s="1" t="s">
        <v>1471</v>
      </c>
    </row>
    <row r="534" spans="3:17" x14ac:dyDescent="0.2">
      <c r="C534" s="3" t="s">
        <v>1675</v>
      </c>
      <c r="L534"/>
      <c r="M534" s="1">
        <v>537</v>
      </c>
      <c r="N534" s="1" t="s">
        <v>1327</v>
      </c>
      <c r="O534" s="1" t="s">
        <v>830</v>
      </c>
      <c r="P534" s="1" t="s">
        <v>1093</v>
      </c>
      <c r="Q534" s="1" t="s">
        <v>1472</v>
      </c>
    </row>
    <row r="535" spans="3:17" x14ac:dyDescent="0.2">
      <c r="C535" s="3" t="s">
        <v>1676</v>
      </c>
      <c r="L535"/>
      <c r="M535" s="1">
        <v>539</v>
      </c>
      <c r="N535" s="1" t="s">
        <v>1327</v>
      </c>
      <c r="O535" s="1" t="s">
        <v>830</v>
      </c>
      <c r="P535" s="1" t="s">
        <v>1094</v>
      </c>
      <c r="Q535" s="1" t="s">
        <v>1471</v>
      </c>
    </row>
    <row r="536" spans="3:17" x14ac:dyDescent="0.2">
      <c r="C536" s="3" t="s">
        <v>1677</v>
      </c>
      <c r="L536"/>
      <c r="M536" s="1">
        <v>540</v>
      </c>
      <c r="N536" s="1" t="s">
        <v>1327</v>
      </c>
      <c r="O536" s="1" t="s">
        <v>830</v>
      </c>
      <c r="P536" s="1" t="s">
        <v>1094</v>
      </c>
      <c r="Q536" s="1" t="s">
        <v>1522</v>
      </c>
    </row>
    <row r="537" spans="3:17" x14ac:dyDescent="0.2">
      <c r="C537" s="3" t="s">
        <v>1678</v>
      </c>
      <c r="L537"/>
      <c r="M537" s="1">
        <v>543</v>
      </c>
      <c r="N537" s="1" t="s">
        <v>1327</v>
      </c>
      <c r="O537" s="1" t="s">
        <v>830</v>
      </c>
      <c r="P537" s="1" t="s">
        <v>1543</v>
      </c>
      <c r="Q537" s="1" t="s">
        <v>869</v>
      </c>
    </row>
    <row r="538" spans="3:17" x14ac:dyDescent="0.2">
      <c r="C538" s="3" t="s">
        <v>1679</v>
      </c>
      <c r="L538"/>
      <c r="M538" s="1">
        <v>546</v>
      </c>
      <c r="N538" s="1" t="s">
        <v>1327</v>
      </c>
      <c r="O538" s="1" t="s">
        <v>830</v>
      </c>
      <c r="P538" s="1" t="s">
        <v>829</v>
      </c>
      <c r="Q538" s="1" t="s">
        <v>869</v>
      </c>
    </row>
    <row r="539" spans="3:17" x14ac:dyDescent="0.2">
      <c r="C539" s="3" t="s">
        <v>1680</v>
      </c>
      <c r="L539"/>
      <c r="M539" s="1">
        <v>548</v>
      </c>
      <c r="N539" s="1" t="s">
        <v>1327</v>
      </c>
      <c r="O539" s="1" t="s">
        <v>830</v>
      </c>
      <c r="P539" s="1" t="s">
        <v>1095</v>
      </c>
      <c r="Q539" s="1" t="s">
        <v>869</v>
      </c>
    </row>
    <row r="540" spans="3:17" x14ac:dyDescent="0.2">
      <c r="C540" s="3" t="s">
        <v>1681</v>
      </c>
      <c r="L540"/>
      <c r="M540" s="1">
        <v>550</v>
      </c>
      <c r="N540" s="1" t="s">
        <v>1327</v>
      </c>
      <c r="O540" s="1" t="s">
        <v>830</v>
      </c>
      <c r="P540" s="1" t="s">
        <v>1096</v>
      </c>
      <c r="Q540" s="1" t="s">
        <v>869</v>
      </c>
    </row>
    <row r="541" spans="3:17" x14ac:dyDescent="0.2">
      <c r="C541" s="3" t="s">
        <v>1682</v>
      </c>
      <c r="L541"/>
      <c r="M541" s="1">
        <v>552</v>
      </c>
      <c r="N541" s="1" t="s">
        <v>1327</v>
      </c>
      <c r="O541" s="1" t="s">
        <v>830</v>
      </c>
      <c r="P541" s="1" t="s">
        <v>1051</v>
      </c>
      <c r="Q541" s="1" t="s">
        <v>869</v>
      </c>
    </row>
    <row r="542" spans="3:17" x14ac:dyDescent="0.2">
      <c r="C542" s="3" t="s">
        <v>1683</v>
      </c>
      <c r="L542"/>
      <c r="M542" s="1">
        <v>554</v>
      </c>
      <c r="N542" s="1" t="s">
        <v>1327</v>
      </c>
      <c r="O542" s="1" t="s">
        <v>830</v>
      </c>
      <c r="P542" s="1" t="s">
        <v>1097</v>
      </c>
      <c r="Q542" s="1" t="s">
        <v>869</v>
      </c>
    </row>
    <row r="543" spans="3:17" x14ac:dyDescent="0.2">
      <c r="C543" s="3" t="s">
        <v>1684</v>
      </c>
      <c r="L543"/>
      <c r="M543" s="1">
        <v>556</v>
      </c>
      <c r="N543" s="1" t="s">
        <v>1327</v>
      </c>
      <c r="O543" s="1" t="s">
        <v>830</v>
      </c>
      <c r="P543" s="1" t="s">
        <v>1089</v>
      </c>
      <c r="Q543" s="1" t="s">
        <v>869</v>
      </c>
    </row>
    <row r="544" spans="3:17" x14ac:dyDescent="0.2">
      <c r="C544" s="3" t="s">
        <v>1685</v>
      </c>
      <c r="L544"/>
      <c r="M544" s="1">
        <v>557</v>
      </c>
      <c r="N544" s="1" t="s">
        <v>1327</v>
      </c>
      <c r="O544" s="1" t="s">
        <v>830</v>
      </c>
      <c r="P544" s="1" t="s">
        <v>1098</v>
      </c>
      <c r="Q544" s="1" t="s">
        <v>1471</v>
      </c>
    </row>
    <row r="545" spans="3:17" x14ac:dyDescent="0.2">
      <c r="C545" s="3" t="s">
        <v>1686</v>
      </c>
      <c r="L545"/>
      <c r="M545" s="1">
        <v>558</v>
      </c>
      <c r="N545" s="1" t="s">
        <v>1327</v>
      </c>
      <c r="O545" s="1" t="s">
        <v>830</v>
      </c>
      <c r="P545" s="1" t="s">
        <v>1098</v>
      </c>
      <c r="Q545" s="1" t="s">
        <v>869</v>
      </c>
    </row>
    <row r="546" spans="3:17" x14ac:dyDescent="0.2">
      <c r="C546" s="3" t="s">
        <v>525</v>
      </c>
      <c r="L546"/>
      <c r="M546" s="1">
        <v>559</v>
      </c>
      <c r="N546" s="1" t="s">
        <v>1327</v>
      </c>
      <c r="O546" s="1" t="s">
        <v>830</v>
      </c>
      <c r="P546" s="1" t="s">
        <v>1079</v>
      </c>
      <c r="Q546" s="1" t="s">
        <v>1471</v>
      </c>
    </row>
    <row r="547" spans="3:17" x14ac:dyDescent="0.2">
      <c r="C547" s="3" t="s">
        <v>526</v>
      </c>
      <c r="L547"/>
      <c r="M547" s="1">
        <v>560</v>
      </c>
      <c r="N547" s="1" t="s">
        <v>1327</v>
      </c>
      <c r="O547" s="1" t="s">
        <v>830</v>
      </c>
      <c r="P547" s="1" t="s">
        <v>1079</v>
      </c>
      <c r="Q547" s="1" t="s">
        <v>869</v>
      </c>
    </row>
    <row r="548" spans="3:17" x14ac:dyDescent="0.2">
      <c r="C548" s="3" t="s">
        <v>527</v>
      </c>
      <c r="L548"/>
      <c r="M548" s="1">
        <v>561</v>
      </c>
      <c r="N548" s="1" t="s">
        <v>1327</v>
      </c>
      <c r="O548" s="1" t="s">
        <v>830</v>
      </c>
      <c r="P548" s="1" t="s">
        <v>1099</v>
      </c>
      <c r="Q548" s="1" t="s">
        <v>1471</v>
      </c>
    </row>
    <row r="549" spans="3:17" x14ac:dyDescent="0.2">
      <c r="C549" s="3" t="s">
        <v>528</v>
      </c>
      <c r="L549"/>
      <c r="M549" s="1">
        <v>562</v>
      </c>
      <c r="N549" s="1" t="s">
        <v>1327</v>
      </c>
      <c r="O549" s="1" t="s">
        <v>830</v>
      </c>
      <c r="P549" s="1" t="s">
        <v>1099</v>
      </c>
      <c r="Q549" s="1" t="s">
        <v>869</v>
      </c>
    </row>
    <row r="550" spans="3:17" x14ac:dyDescent="0.2">
      <c r="C550" s="3" t="s">
        <v>529</v>
      </c>
      <c r="L550"/>
      <c r="M550" s="1">
        <v>563</v>
      </c>
      <c r="N550" s="1" t="s">
        <v>1327</v>
      </c>
      <c r="O550" s="1" t="s">
        <v>830</v>
      </c>
      <c r="P550" s="1" t="s">
        <v>1082</v>
      </c>
      <c r="Q550" s="1" t="s">
        <v>1471</v>
      </c>
    </row>
    <row r="551" spans="3:17" x14ac:dyDescent="0.2">
      <c r="C551" s="3" t="s">
        <v>530</v>
      </c>
      <c r="L551"/>
      <c r="M551" s="1">
        <v>564</v>
      </c>
      <c r="N551" s="1" t="s">
        <v>1327</v>
      </c>
      <c r="O551" s="1" t="s">
        <v>830</v>
      </c>
      <c r="P551" s="1" t="s">
        <v>1082</v>
      </c>
      <c r="Q551" s="1" t="s">
        <v>869</v>
      </c>
    </row>
    <row r="552" spans="3:17" x14ac:dyDescent="0.2">
      <c r="C552" s="3" t="s">
        <v>531</v>
      </c>
      <c r="L552"/>
      <c r="M552" s="1">
        <v>566</v>
      </c>
      <c r="N552" s="1" t="s">
        <v>1327</v>
      </c>
      <c r="O552" s="1" t="s">
        <v>1511</v>
      </c>
      <c r="P552" s="1" t="s">
        <v>1480</v>
      </c>
      <c r="Q552" s="1" t="s">
        <v>1471</v>
      </c>
    </row>
    <row r="553" spans="3:17" x14ac:dyDescent="0.2">
      <c r="C553" s="3" t="s">
        <v>532</v>
      </c>
      <c r="L553"/>
      <c r="M553" s="1">
        <v>567</v>
      </c>
      <c r="N553" s="1" t="s">
        <v>1327</v>
      </c>
      <c r="O553" s="1" t="s">
        <v>1511</v>
      </c>
      <c r="P553" s="1" t="s">
        <v>1029</v>
      </c>
      <c r="Q553" s="1" t="s">
        <v>1471</v>
      </c>
    </row>
    <row r="554" spans="3:17" x14ac:dyDescent="0.2">
      <c r="C554" s="3" t="s">
        <v>533</v>
      </c>
      <c r="L554"/>
      <c r="M554" s="1">
        <v>568</v>
      </c>
      <c r="N554" s="1" t="s">
        <v>1327</v>
      </c>
      <c r="O554" s="1" t="s">
        <v>1511</v>
      </c>
      <c r="P554" s="1" t="s">
        <v>1029</v>
      </c>
      <c r="Q554" s="1" t="s">
        <v>1563</v>
      </c>
    </row>
    <row r="555" spans="3:17" x14ac:dyDescent="0.2">
      <c r="C555" s="3" t="s">
        <v>534</v>
      </c>
      <c r="L555"/>
      <c r="M555" s="1">
        <v>572</v>
      </c>
      <c r="N555" s="1" t="s">
        <v>1327</v>
      </c>
      <c r="O555" s="1" t="s">
        <v>1546</v>
      </c>
      <c r="P555" s="1" t="s">
        <v>1100</v>
      </c>
      <c r="Q555" s="1" t="s">
        <v>1471</v>
      </c>
    </row>
    <row r="556" spans="3:17" x14ac:dyDescent="0.2">
      <c r="C556" s="3" t="s">
        <v>535</v>
      </c>
      <c r="L556"/>
      <c r="M556" s="1">
        <v>573</v>
      </c>
      <c r="N556" s="1" t="s">
        <v>1327</v>
      </c>
      <c r="O556" s="1" t="s">
        <v>1546</v>
      </c>
      <c r="P556" s="1" t="s">
        <v>1100</v>
      </c>
      <c r="Q556" s="1" t="s">
        <v>1476</v>
      </c>
    </row>
    <row r="557" spans="3:17" x14ac:dyDescent="0.2">
      <c r="C557" s="3" t="s">
        <v>536</v>
      </c>
      <c r="L557"/>
      <c r="M557" s="1">
        <v>574</v>
      </c>
      <c r="N557" s="1" t="s">
        <v>1327</v>
      </c>
      <c r="O557" s="1" t="s">
        <v>1493</v>
      </c>
      <c r="P557" s="1" t="s">
        <v>1471</v>
      </c>
      <c r="Q557" s="1" t="s">
        <v>1471</v>
      </c>
    </row>
    <row r="558" spans="3:17" x14ac:dyDescent="0.2">
      <c r="C558" s="3" t="s">
        <v>537</v>
      </c>
      <c r="L558"/>
      <c r="M558" s="1">
        <v>575</v>
      </c>
      <c r="N558" s="1" t="s">
        <v>1327</v>
      </c>
      <c r="O558" s="1" t="s">
        <v>1494</v>
      </c>
      <c r="P558" s="1" t="s">
        <v>1471</v>
      </c>
      <c r="Q558" s="1" t="s">
        <v>1471</v>
      </c>
    </row>
    <row r="559" spans="3:17" x14ac:dyDescent="0.2">
      <c r="C559" s="3" t="s">
        <v>538</v>
      </c>
      <c r="L559"/>
      <c r="M559" s="1">
        <v>576</v>
      </c>
      <c r="N559" s="1" t="s">
        <v>1327</v>
      </c>
      <c r="O559" s="1" t="s">
        <v>1494</v>
      </c>
      <c r="P559" s="1" t="s">
        <v>1490</v>
      </c>
      <c r="Q559" s="1" t="s">
        <v>1471</v>
      </c>
    </row>
    <row r="560" spans="3:17" x14ac:dyDescent="0.2">
      <c r="C560" s="3" t="s">
        <v>539</v>
      </c>
      <c r="L560"/>
      <c r="M560" s="1">
        <v>577</v>
      </c>
      <c r="N560" s="1" t="s">
        <v>1327</v>
      </c>
      <c r="O560" s="1" t="s">
        <v>1494</v>
      </c>
      <c r="P560" s="1" t="s">
        <v>1101</v>
      </c>
      <c r="Q560" s="1" t="s">
        <v>1471</v>
      </c>
    </row>
    <row r="561" spans="3:17" x14ac:dyDescent="0.2">
      <c r="C561" s="3" t="s">
        <v>540</v>
      </c>
      <c r="L561"/>
      <c r="M561" s="1">
        <v>578</v>
      </c>
      <c r="N561" s="1" t="s">
        <v>1327</v>
      </c>
      <c r="O561" s="1" t="s">
        <v>1494</v>
      </c>
      <c r="P561" s="1" t="s">
        <v>1101</v>
      </c>
      <c r="Q561" s="1" t="s">
        <v>1518</v>
      </c>
    </row>
    <row r="562" spans="3:17" x14ac:dyDescent="0.2">
      <c r="C562" s="3" t="s">
        <v>541</v>
      </c>
      <c r="L562"/>
      <c r="M562" s="1">
        <v>583</v>
      </c>
      <c r="N562" s="1" t="s">
        <v>1331</v>
      </c>
      <c r="O562" s="1" t="s">
        <v>837</v>
      </c>
      <c r="P562" s="1" t="s">
        <v>1102</v>
      </c>
      <c r="Q562" s="1" t="s">
        <v>1471</v>
      </c>
    </row>
    <row r="563" spans="3:17" x14ac:dyDescent="0.2">
      <c r="C563" s="3" t="s">
        <v>542</v>
      </c>
      <c r="L563"/>
      <c r="M563" s="1">
        <v>584</v>
      </c>
      <c r="N563" s="1" t="s">
        <v>1331</v>
      </c>
      <c r="O563" s="1" t="s">
        <v>837</v>
      </c>
      <c r="P563" s="1" t="s">
        <v>1102</v>
      </c>
      <c r="Q563" s="1" t="s">
        <v>1472</v>
      </c>
    </row>
    <row r="564" spans="3:17" x14ac:dyDescent="0.2">
      <c r="C564" s="3" t="s">
        <v>543</v>
      </c>
      <c r="L564"/>
      <c r="M564" s="1">
        <v>586</v>
      </c>
      <c r="N564" s="1" t="s">
        <v>1331</v>
      </c>
      <c r="O564" s="1" t="s">
        <v>837</v>
      </c>
      <c r="P564" s="1" t="s">
        <v>1103</v>
      </c>
      <c r="Q564" s="1" t="s">
        <v>1471</v>
      </c>
    </row>
    <row r="565" spans="3:17" x14ac:dyDescent="0.2">
      <c r="C565" s="3" t="s">
        <v>544</v>
      </c>
      <c r="L565"/>
      <c r="M565" s="1">
        <v>587</v>
      </c>
      <c r="N565" s="1" t="s">
        <v>1331</v>
      </c>
      <c r="O565" s="1" t="s">
        <v>837</v>
      </c>
      <c r="P565" s="1" t="s">
        <v>1103</v>
      </c>
      <c r="Q565" s="1" t="s">
        <v>1472</v>
      </c>
    </row>
    <row r="566" spans="3:17" x14ac:dyDescent="0.2">
      <c r="C566" s="3" t="s">
        <v>545</v>
      </c>
      <c r="L566"/>
      <c r="M566" s="1">
        <v>589</v>
      </c>
      <c r="N566" s="1" t="s">
        <v>1331</v>
      </c>
      <c r="O566" s="1" t="s">
        <v>837</v>
      </c>
      <c r="P566" s="1" t="s">
        <v>1104</v>
      </c>
      <c r="Q566" s="1" t="s">
        <v>1471</v>
      </c>
    </row>
    <row r="567" spans="3:17" x14ac:dyDescent="0.2">
      <c r="C567" s="3" t="s">
        <v>546</v>
      </c>
      <c r="L567"/>
      <c r="M567" s="1">
        <v>590</v>
      </c>
      <c r="N567" s="1" t="s">
        <v>1331</v>
      </c>
      <c r="O567" s="1" t="s">
        <v>837</v>
      </c>
      <c r="P567" s="1" t="s">
        <v>1104</v>
      </c>
      <c r="Q567" s="1" t="s">
        <v>1472</v>
      </c>
    </row>
    <row r="568" spans="3:17" x14ac:dyDescent="0.2">
      <c r="C568" s="3" t="s">
        <v>547</v>
      </c>
      <c r="L568"/>
      <c r="M568" s="1">
        <v>592</v>
      </c>
      <c r="N568" s="1" t="s">
        <v>1331</v>
      </c>
      <c r="O568" s="1" t="s">
        <v>837</v>
      </c>
      <c r="P568" s="1" t="s">
        <v>1553</v>
      </c>
      <c r="Q568" s="1" t="s">
        <v>1471</v>
      </c>
    </row>
    <row r="569" spans="3:17" x14ac:dyDescent="0.2">
      <c r="C569" s="3" t="s">
        <v>548</v>
      </c>
      <c r="L569"/>
      <c r="M569" s="1">
        <v>593</v>
      </c>
      <c r="N569" s="1" t="s">
        <v>1331</v>
      </c>
      <c r="O569" s="1" t="s">
        <v>837</v>
      </c>
      <c r="P569" s="1" t="s">
        <v>640</v>
      </c>
      <c r="Q569" s="1" t="s">
        <v>1471</v>
      </c>
    </row>
    <row r="570" spans="3:17" x14ac:dyDescent="0.2">
      <c r="C570" s="3" t="s">
        <v>549</v>
      </c>
      <c r="L570"/>
      <c r="M570" s="1">
        <v>594</v>
      </c>
      <c r="N570" s="1" t="s">
        <v>1331</v>
      </c>
      <c r="O570" s="1" t="s">
        <v>837</v>
      </c>
      <c r="P570" s="1" t="s">
        <v>640</v>
      </c>
      <c r="Q570" s="1" t="s">
        <v>1472</v>
      </c>
    </row>
    <row r="571" spans="3:17" x14ac:dyDescent="0.2">
      <c r="C571" s="3" t="s">
        <v>486</v>
      </c>
      <c r="L571"/>
      <c r="M571" s="1">
        <v>595</v>
      </c>
      <c r="N571" s="1" t="s">
        <v>1331</v>
      </c>
      <c r="O571" s="1" t="s">
        <v>837</v>
      </c>
      <c r="P571" s="1" t="s">
        <v>641</v>
      </c>
      <c r="Q571" s="1" t="s">
        <v>1471</v>
      </c>
    </row>
    <row r="572" spans="3:17" x14ac:dyDescent="0.2">
      <c r="C572" s="3" t="s">
        <v>487</v>
      </c>
      <c r="L572"/>
      <c r="M572" s="1">
        <v>596</v>
      </c>
      <c r="N572" s="1" t="s">
        <v>1331</v>
      </c>
      <c r="O572" s="1" t="s">
        <v>837</v>
      </c>
      <c r="P572" s="1" t="s">
        <v>641</v>
      </c>
      <c r="Q572" s="1" t="s">
        <v>1472</v>
      </c>
    </row>
    <row r="573" spans="3:17" x14ac:dyDescent="0.2">
      <c r="C573" s="3" t="s">
        <v>488</v>
      </c>
      <c r="L573"/>
      <c r="M573" s="1">
        <v>598</v>
      </c>
      <c r="N573" s="1" t="s">
        <v>1331</v>
      </c>
      <c r="O573" s="1" t="s">
        <v>837</v>
      </c>
      <c r="P573" s="1" t="s">
        <v>1105</v>
      </c>
      <c r="Q573" s="1" t="s">
        <v>1563</v>
      </c>
    </row>
    <row r="574" spans="3:17" x14ac:dyDescent="0.2">
      <c r="C574" s="3" t="s">
        <v>489</v>
      </c>
      <c r="L574"/>
      <c r="M574" s="1">
        <v>601</v>
      </c>
      <c r="N574" s="1" t="s">
        <v>1331</v>
      </c>
      <c r="O574" s="1" t="s">
        <v>841</v>
      </c>
      <c r="P574" s="1" t="s">
        <v>1106</v>
      </c>
      <c r="Q574" s="1" t="s">
        <v>1471</v>
      </c>
    </row>
    <row r="575" spans="3:17" x14ac:dyDescent="0.2">
      <c r="C575" s="3" t="s">
        <v>490</v>
      </c>
      <c r="L575"/>
      <c r="M575" s="1">
        <v>602</v>
      </c>
      <c r="N575" s="1" t="s">
        <v>1331</v>
      </c>
      <c r="O575" s="1" t="s">
        <v>841</v>
      </c>
      <c r="P575" s="1" t="s">
        <v>1106</v>
      </c>
      <c r="Q575" s="1" t="s">
        <v>1472</v>
      </c>
    </row>
    <row r="576" spans="3:17" x14ac:dyDescent="0.2">
      <c r="C576" s="3" t="s">
        <v>491</v>
      </c>
      <c r="L576"/>
      <c r="M576" s="1">
        <v>605</v>
      </c>
      <c r="N576" s="1" t="s">
        <v>1331</v>
      </c>
      <c r="O576" s="1" t="s">
        <v>1526</v>
      </c>
      <c r="P576" s="1" t="s">
        <v>1064</v>
      </c>
      <c r="Q576" s="1" t="s">
        <v>1471</v>
      </c>
    </row>
    <row r="577" spans="3:17" x14ac:dyDescent="0.2">
      <c r="C577" s="3" t="s">
        <v>492</v>
      </c>
      <c r="L577"/>
      <c r="M577" s="1">
        <v>606</v>
      </c>
      <c r="N577" s="1" t="s">
        <v>1331</v>
      </c>
      <c r="O577" s="1" t="s">
        <v>1526</v>
      </c>
      <c r="P577" s="1" t="s">
        <v>1064</v>
      </c>
      <c r="Q577" s="1" t="s">
        <v>1472</v>
      </c>
    </row>
    <row r="578" spans="3:17" x14ac:dyDescent="0.2">
      <c r="C578" s="3" t="s">
        <v>493</v>
      </c>
      <c r="L578"/>
      <c r="M578" s="1">
        <v>609</v>
      </c>
      <c r="N578" s="1" t="s">
        <v>1331</v>
      </c>
      <c r="O578" s="1" t="s">
        <v>1488</v>
      </c>
      <c r="P578" s="1" t="s">
        <v>1107</v>
      </c>
      <c r="Q578" s="1" t="s">
        <v>1471</v>
      </c>
    </row>
    <row r="579" spans="3:17" x14ac:dyDescent="0.2">
      <c r="C579" s="3" t="s">
        <v>494</v>
      </c>
      <c r="L579"/>
      <c r="M579" s="1">
        <v>610</v>
      </c>
      <c r="N579" s="1" t="s">
        <v>1331</v>
      </c>
      <c r="O579" s="1" t="s">
        <v>1488</v>
      </c>
      <c r="P579" s="1" t="s">
        <v>1107</v>
      </c>
      <c r="Q579" s="1" t="s">
        <v>1472</v>
      </c>
    </row>
    <row r="580" spans="3:17" x14ac:dyDescent="0.2">
      <c r="C580" s="3" t="s">
        <v>495</v>
      </c>
      <c r="L580"/>
      <c r="M580" s="1">
        <v>612</v>
      </c>
      <c r="N580" s="1" t="s">
        <v>1331</v>
      </c>
      <c r="O580" s="1" t="s">
        <v>828</v>
      </c>
      <c r="P580" s="1" t="s">
        <v>863</v>
      </c>
      <c r="Q580" s="1" t="s">
        <v>1471</v>
      </c>
    </row>
    <row r="581" spans="3:17" x14ac:dyDescent="0.2">
      <c r="C581" s="3" t="s">
        <v>496</v>
      </c>
      <c r="L581"/>
      <c r="M581" s="1">
        <v>613</v>
      </c>
      <c r="N581" s="1" t="s">
        <v>1331</v>
      </c>
      <c r="O581" s="1" t="s">
        <v>828</v>
      </c>
      <c r="P581" s="1" t="s">
        <v>1108</v>
      </c>
      <c r="Q581" s="1" t="s">
        <v>1471</v>
      </c>
    </row>
    <row r="582" spans="3:17" x14ac:dyDescent="0.2">
      <c r="C582" s="3" t="s">
        <v>497</v>
      </c>
      <c r="L582"/>
      <c r="M582" s="1">
        <v>614</v>
      </c>
      <c r="N582" s="1" t="s">
        <v>1331</v>
      </c>
      <c r="O582" s="1" t="s">
        <v>828</v>
      </c>
      <c r="P582" s="1" t="s">
        <v>1108</v>
      </c>
      <c r="Q582" s="1" t="s">
        <v>1472</v>
      </c>
    </row>
    <row r="583" spans="3:17" x14ac:dyDescent="0.2">
      <c r="C583" s="3" t="s">
        <v>498</v>
      </c>
      <c r="L583"/>
      <c r="M583" s="1">
        <v>617</v>
      </c>
      <c r="N583" s="1" t="s">
        <v>1331</v>
      </c>
      <c r="O583" s="1" t="s">
        <v>828</v>
      </c>
      <c r="P583" s="1" t="s">
        <v>1543</v>
      </c>
      <c r="Q583" s="1" t="s">
        <v>844</v>
      </c>
    </row>
    <row r="584" spans="3:17" x14ac:dyDescent="0.2">
      <c r="C584" s="3" t="s">
        <v>499</v>
      </c>
      <c r="L584"/>
      <c r="M584" s="1">
        <v>619</v>
      </c>
      <c r="N584" s="1" t="s">
        <v>1331</v>
      </c>
      <c r="O584" s="1" t="s">
        <v>828</v>
      </c>
      <c r="P584" s="1" t="s">
        <v>1510</v>
      </c>
      <c r="Q584" s="1" t="s">
        <v>844</v>
      </c>
    </row>
    <row r="585" spans="3:17" x14ac:dyDescent="0.2">
      <c r="C585" s="3" t="s">
        <v>500</v>
      </c>
      <c r="L585"/>
      <c r="M585" s="1">
        <v>621</v>
      </c>
      <c r="N585" s="1" t="s">
        <v>1331</v>
      </c>
      <c r="O585" s="1" t="s">
        <v>828</v>
      </c>
      <c r="P585" s="1" t="s">
        <v>867</v>
      </c>
      <c r="Q585" s="1" t="s">
        <v>1471</v>
      </c>
    </row>
    <row r="586" spans="3:17" x14ac:dyDescent="0.2">
      <c r="C586" s="3" t="s">
        <v>501</v>
      </c>
      <c r="L586"/>
      <c r="M586" s="1">
        <v>622</v>
      </c>
      <c r="N586" s="1" t="s">
        <v>1331</v>
      </c>
      <c r="O586" s="1" t="s">
        <v>828</v>
      </c>
      <c r="P586" s="1" t="s">
        <v>867</v>
      </c>
      <c r="Q586" s="1" t="s">
        <v>844</v>
      </c>
    </row>
    <row r="587" spans="3:17" x14ac:dyDescent="0.2">
      <c r="C587" s="3" t="s">
        <v>502</v>
      </c>
      <c r="L587"/>
      <c r="M587" s="1">
        <v>623</v>
      </c>
      <c r="N587" s="1" t="s">
        <v>1331</v>
      </c>
      <c r="O587" s="1" t="s">
        <v>828</v>
      </c>
      <c r="P587" s="1" t="s">
        <v>868</v>
      </c>
      <c r="Q587" s="1" t="s">
        <v>1471</v>
      </c>
    </row>
    <row r="588" spans="3:17" x14ac:dyDescent="0.2">
      <c r="C588" s="3" t="s">
        <v>503</v>
      </c>
      <c r="L588"/>
      <c r="M588" s="1">
        <v>624</v>
      </c>
      <c r="N588" s="1" t="s">
        <v>1331</v>
      </c>
      <c r="O588" s="1" t="s">
        <v>828</v>
      </c>
      <c r="P588" s="1" t="s">
        <v>868</v>
      </c>
      <c r="Q588" s="1" t="s">
        <v>844</v>
      </c>
    </row>
    <row r="589" spans="3:17" x14ac:dyDescent="0.2">
      <c r="C589" s="3" t="s">
        <v>504</v>
      </c>
      <c r="L589"/>
      <c r="M589" s="1">
        <v>626</v>
      </c>
      <c r="N589" s="1" t="s">
        <v>1331</v>
      </c>
      <c r="O589" s="1" t="s">
        <v>828</v>
      </c>
      <c r="P589" s="1" t="s">
        <v>829</v>
      </c>
      <c r="Q589" s="1" t="s">
        <v>844</v>
      </c>
    </row>
    <row r="590" spans="3:17" x14ac:dyDescent="0.2">
      <c r="C590" s="3" t="s">
        <v>505</v>
      </c>
      <c r="L590"/>
      <c r="M590" s="1">
        <v>628</v>
      </c>
      <c r="N590" s="1" t="s">
        <v>1331</v>
      </c>
      <c r="O590" s="1" t="s">
        <v>828</v>
      </c>
      <c r="P590" s="1" t="s">
        <v>846</v>
      </c>
      <c r="Q590" s="1" t="s">
        <v>844</v>
      </c>
    </row>
    <row r="591" spans="3:17" x14ac:dyDescent="0.2">
      <c r="C591" s="3" t="s">
        <v>506</v>
      </c>
      <c r="L591"/>
      <c r="M591" s="1">
        <v>630</v>
      </c>
      <c r="N591" s="1" t="s">
        <v>1331</v>
      </c>
      <c r="O591" s="1" t="s">
        <v>828</v>
      </c>
      <c r="P591" s="1" t="s">
        <v>1096</v>
      </c>
      <c r="Q591" s="1" t="s">
        <v>844</v>
      </c>
    </row>
    <row r="592" spans="3:17" x14ac:dyDescent="0.2">
      <c r="C592" s="3" t="s">
        <v>507</v>
      </c>
      <c r="L592"/>
      <c r="M592" s="1">
        <v>632</v>
      </c>
      <c r="N592" s="1" t="s">
        <v>1331</v>
      </c>
      <c r="O592" s="1" t="s">
        <v>1509</v>
      </c>
      <c r="P592" s="1" t="s">
        <v>1480</v>
      </c>
      <c r="Q592" s="1" t="s">
        <v>1471</v>
      </c>
    </row>
    <row r="593" spans="3:17" x14ac:dyDescent="0.2">
      <c r="C593" s="3" t="s">
        <v>508</v>
      </c>
      <c r="L593"/>
      <c r="M593" s="1">
        <v>633</v>
      </c>
      <c r="N593" s="1" t="s">
        <v>1331</v>
      </c>
      <c r="O593" s="1" t="s">
        <v>1509</v>
      </c>
      <c r="P593" s="1" t="s">
        <v>1029</v>
      </c>
      <c r="Q593" s="1" t="s">
        <v>1471</v>
      </c>
    </row>
    <row r="594" spans="3:17" x14ac:dyDescent="0.2">
      <c r="C594" s="3" t="s">
        <v>509</v>
      </c>
      <c r="L594"/>
      <c r="M594" s="1">
        <v>634</v>
      </c>
      <c r="N594" s="1" t="s">
        <v>1331</v>
      </c>
      <c r="O594" s="1" t="s">
        <v>1509</v>
      </c>
      <c r="P594" s="1" t="s">
        <v>1029</v>
      </c>
      <c r="Q594" s="1" t="s">
        <v>1563</v>
      </c>
    </row>
    <row r="595" spans="3:17" x14ac:dyDescent="0.2">
      <c r="C595" s="3" t="s">
        <v>510</v>
      </c>
      <c r="L595"/>
      <c r="M595" s="1">
        <v>635</v>
      </c>
      <c r="N595" s="1" t="s">
        <v>1331</v>
      </c>
      <c r="O595" s="1" t="s">
        <v>1509</v>
      </c>
      <c r="P595" s="1" t="s">
        <v>847</v>
      </c>
      <c r="Q595" s="1" t="s">
        <v>1471</v>
      </c>
    </row>
    <row r="596" spans="3:17" x14ac:dyDescent="0.2">
      <c r="C596" s="3" t="s">
        <v>511</v>
      </c>
      <c r="L596"/>
      <c r="M596" s="1">
        <v>636</v>
      </c>
      <c r="N596" s="1" t="s">
        <v>1331</v>
      </c>
      <c r="O596" s="1" t="s">
        <v>1509</v>
      </c>
      <c r="P596" s="1" t="s">
        <v>1109</v>
      </c>
      <c r="Q596" s="1" t="s">
        <v>1471</v>
      </c>
    </row>
    <row r="597" spans="3:17" x14ac:dyDescent="0.2">
      <c r="C597" s="3" t="s">
        <v>512</v>
      </c>
      <c r="L597"/>
      <c r="M597" s="1">
        <v>637</v>
      </c>
      <c r="N597" s="1" t="s">
        <v>1331</v>
      </c>
      <c r="O597" s="1" t="s">
        <v>1509</v>
      </c>
      <c r="P597" s="1" t="s">
        <v>1109</v>
      </c>
      <c r="Q597" s="1" t="s">
        <v>1472</v>
      </c>
    </row>
    <row r="598" spans="3:17" x14ac:dyDescent="0.2">
      <c r="C598" s="3" t="s">
        <v>513</v>
      </c>
      <c r="L598"/>
      <c r="M598" s="1">
        <v>639</v>
      </c>
      <c r="N598" s="1" t="s">
        <v>1331</v>
      </c>
      <c r="O598" s="1" t="s">
        <v>1509</v>
      </c>
      <c r="P598" s="1" t="s">
        <v>1110</v>
      </c>
      <c r="Q598" s="1" t="s">
        <v>1471</v>
      </c>
    </row>
    <row r="599" spans="3:17" x14ac:dyDescent="0.2">
      <c r="C599" s="3" t="s">
        <v>514</v>
      </c>
      <c r="L599"/>
      <c r="M599" s="1">
        <v>640</v>
      </c>
      <c r="N599" s="1" t="s">
        <v>1331</v>
      </c>
      <c r="O599" s="1" t="s">
        <v>1509</v>
      </c>
      <c r="P599" s="1" t="s">
        <v>1110</v>
      </c>
      <c r="Q599" s="1" t="s">
        <v>1563</v>
      </c>
    </row>
    <row r="600" spans="3:17" x14ac:dyDescent="0.2">
      <c r="C600" s="3" t="s">
        <v>515</v>
      </c>
      <c r="L600"/>
      <c r="M600" s="1">
        <v>642</v>
      </c>
      <c r="N600" s="1" t="s">
        <v>1331</v>
      </c>
      <c r="O600" s="1" t="s">
        <v>1509</v>
      </c>
      <c r="P600" s="1" t="s">
        <v>1111</v>
      </c>
      <c r="Q600" s="1" t="s">
        <v>1471</v>
      </c>
    </row>
    <row r="601" spans="3:17" x14ac:dyDescent="0.2">
      <c r="C601" s="3" t="s">
        <v>516</v>
      </c>
      <c r="L601"/>
      <c r="M601" s="1">
        <v>643</v>
      </c>
      <c r="N601" s="1" t="s">
        <v>1331</v>
      </c>
      <c r="O601" s="1" t="s">
        <v>1509</v>
      </c>
      <c r="P601" s="1" t="s">
        <v>1111</v>
      </c>
      <c r="Q601" s="1" t="s">
        <v>1472</v>
      </c>
    </row>
    <row r="602" spans="3:17" x14ac:dyDescent="0.2">
      <c r="C602" s="3" t="s">
        <v>517</v>
      </c>
      <c r="L602"/>
      <c r="M602" s="1">
        <v>646</v>
      </c>
      <c r="N602" s="1" t="s">
        <v>1331</v>
      </c>
      <c r="O602" s="1" t="s">
        <v>1509</v>
      </c>
      <c r="P602" s="1" t="s">
        <v>1510</v>
      </c>
      <c r="Q602" s="1" t="s">
        <v>862</v>
      </c>
    </row>
    <row r="603" spans="3:17" x14ac:dyDescent="0.2">
      <c r="C603" s="3" t="s">
        <v>518</v>
      </c>
      <c r="L603"/>
      <c r="M603" s="1">
        <v>648</v>
      </c>
      <c r="N603" s="1" t="s">
        <v>1331</v>
      </c>
      <c r="O603" s="1" t="s">
        <v>1509</v>
      </c>
      <c r="P603" s="1" t="s">
        <v>849</v>
      </c>
      <c r="Q603" s="1" t="s">
        <v>862</v>
      </c>
    </row>
    <row r="604" spans="3:17" x14ac:dyDescent="0.2">
      <c r="C604" s="3" t="s">
        <v>519</v>
      </c>
      <c r="L604"/>
      <c r="M604" s="1">
        <v>650</v>
      </c>
      <c r="N604" s="1" t="s">
        <v>1331</v>
      </c>
      <c r="O604" s="1" t="s">
        <v>1509</v>
      </c>
      <c r="P604" s="1" t="s">
        <v>1040</v>
      </c>
      <c r="Q604" s="1" t="s">
        <v>844</v>
      </c>
    </row>
    <row r="605" spans="3:17" x14ac:dyDescent="0.2">
      <c r="C605" s="3" t="s">
        <v>520</v>
      </c>
      <c r="L605"/>
      <c r="M605" s="1">
        <v>652</v>
      </c>
      <c r="N605" s="1" t="s">
        <v>1331</v>
      </c>
      <c r="O605" s="1" t="s">
        <v>1509</v>
      </c>
      <c r="P605" s="1" t="s">
        <v>1051</v>
      </c>
      <c r="Q605" s="1" t="s">
        <v>862</v>
      </c>
    </row>
    <row r="606" spans="3:17" x14ac:dyDescent="0.2">
      <c r="C606" s="3" t="s">
        <v>521</v>
      </c>
      <c r="L606"/>
      <c r="M606" s="1">
        <v>656</v>
      </c>
      <c r="N606" s="1" t="s">
        <v>1331</v>
      </c>
      <c r="O606" s="1" t="s">
        <v>1509</v>
      </c>
      <c r="P606" s="1" t="s">
        <v>1112</v>
      </c>
      <c r="Q606" s="1" t="s">
        <v>1563</v>
      </c>
    </row>
    <row r="607" spans="3:17" x14ac:dyDescent="0.2">
      <c r="C607" s="3" t="s">
        <v>522</v>
      </c>
      <c r="L607"/>
      <c r="M607" s="1">
        <v>659</v>
      </c>
      <c r="N607" s="1" t="s">
        <v>1331</v>
      </c>
      <c r="O607" s="1" t="s">
        <v>1509</v>
      </c>
      <c r="P607" s="1" t="s">
        <v>1099</v>
      </c>
      <c r="Q607" s="1" t="s">
        <v>1471</v>
      </c>
    </row>
    <row r="608" spans="3:17" x14ac:dyDescent="0.2">
      <c r="C608" s="3" t="s">
        <v>523</v>
      </c>
      <c r="L608"/>
      <c r="M608" s="1">
        <v>660</v>
      </c>
      <c r="N608" s="1" t="s">
        <v>1331</v>
      </c>
      <c r="O608" s="1" t="s">
        <v>1509</v>
      </c>
      <c r="P608" s="1" t="s">
        <v>1099</v>
      </c>
      <c r="Q608" s="1" t="s">
        <v>862</v>
      </c>
    </row>
    <row r="609" spans="3:17" x14ac:dyDescent="0.2">
      <c r="C609" s="3" t="s">
        <v>574</v>
      </c>
      <c r="L609"/>
      <c r="M609" s="1">
        <v>661</v>
      </c>
      <c r="N609" s="1" t="s">
        <v>1331</v>
      </c>
      <c r="O609" s="1" t="s">
        <v>1509</v>
      </c>
      <c r="P609" s="1" t="s">
        <v>1113</v>
      </c>
      <c r="Q609" s="1" t="s">
        <v>1471</v>
      </c>
    </row>
    <row r="610" spans="3:17" x14ac:dyDescent="0.2">
      <c r="C610" s="3" t="s">
        <v>575</v>
      </c>
      <c r="L610"/>
      <c r="M610" s="1">
        <v>662</v>
      </c>
      <c r="N610" s="1" t="s">
        <v>1331</v>
      </c>
      <c r="O610" s="1" t="s">
        <v>1509</v>
      </c>
      <c r="P610" s="1" t="s">
        <v>1113</v>
      </c>
      <c r="Q610" s="1" t="s">
        <v>862</v>
      </c>
    </row>
    <row r="611" spans="3:17" x14ac:dyDescent="0.2">
      <c r="C611" s="3" t="s">
        <v>576</v>
      </c>
      <c r="L611"/>
      <c r="M611" s="1">
        <v>666</v>
      </c>
      <c r="N611" s="1" t="s">
        <v>1331</v>
      </c>
      <c r="O611" s="1" t="s">
        <v>1546</v>
      </c>
      <c r="P611" s="1" t="s">
        <v>1114</v>
      </c>
      <c r="Q611" s="1" t="s">
        <v>1471</v>
      </c>
    </row>
    <row r="612" spans="3:17" x14ac:dyDescent="0.2">
      <c r="C612" s="3" t="s">
        <v>578</v>
      </c>
      <c r="L612"/>
      <c r="M612" s="1">
        <v>667</v>
      </c>
      <c r="N612" s="1" t="s">
        <v>1331</v>
      </c>
      <c r="O612" s="1" t="s">
        <v>1546</v>
      </c>
      <c r="P612" s="1" t="s">
        <v>1114</v>
      </c>
      <c r="Q612" s="1" t="s">
        <v>1476</v>
      </c>
    </row>
    <row r="613" spans="3:17" x14ac:dyDescent="0.2">
      <c r="C613" s="3" t="s">
        <v>579</v>
      </c>
      <c r="L613"/>
      <c r="M613" s="1">
        <v>670</v>
      </c>
      <c r="N613" s="1" t="s">
        <v>1331</v>
      </c>
      <c r="O613" s="1" t="s">
        <v>850</v>
      </c>
      <c r="P613" s="1" t="s">
        <v>1115</v>
      </c>
      <c r="Q613" s="1" t="s">
        <v>1471</v>
      </c>
    </row>
    <row r="614" spans="3:17" x14ac:dyDescent="0.2">
      <c r="C614" s="3" t="s">
        <v>580</v>
      </c>
      <c r="L614"/>
      <c r="M614" s="1">
        <v>671</v>
      </c>
      <c r="N614" s="1" t="s">
        <v>1331</v>
      </c>
      <c r="O614" s="1" t="s">
        <v>850</v>
      </c>
      <c r="P614" s="1" t="s">
        <v>642</v>
      </c>
      <c r="Q614" s="1" t="s">
        <v>1471</v>
      </c>
    </row>
    <row r="615" spans="3:17" x14ac:dyDescent="0.2">
      <c r="C615" s="3" t="s">
        <v>581</v>
      </c>
      <c r="L615"/>
      <c r="M615" s="1">
        <v>672</v>
      </c>
      <c r="N615" s="1" t="s">
        <v>1331</v>
      </c>
      <c r="O615" s="1" t="s">
        <v>850</v>
      </c>
      <c r="P615" s="1" t="s">
        <v>642</v>
      </c>
      <c r="Q615" s="1" t="s">
        <v>1522</v>
      </c>
    </row>
    <row r="616" spans="3:17" x14ac:dyDescent="0.2">
      <c r="C616" s="3" t="s">
        <v>582</v>
      </c>
      <c r="L616"/>
      <c r="M616" s="1">
        <v>673</v>
      </c>
      <c r="N616" s="1" t="s">
        <v>1331</v>
      </c>
      <c r="O616" s="1" t="s">
        <v>850</v>
      </c>
      <c r="P616" s="1" t="s">
        <v>643</v>
      </c>
      <c r="Q616" s="1" t="s">
        <v>1471</v>
      </c>
    </row>
    <row r="617" spans="3:17" x14ac:dyDescent="0.2">
      <c r="C617" s="3" t="s">
        <v>583</v>
      </c>
      <c r="L617"/>
      <c r="M617" s="1">
        <v>674</v>
      </c>
      <c r="N617" s="1" t="s">
        <v>1331</v>
      </c>
      <c r="O617" s="1" t="s">
        <v>850</v>
      </c>
      <c r="P617" s="1" t="s">
        <v>643</v>
      </c>
      <c r="Q617" s="1" t="s">
        <v>1522</v>
      </c>
    </row>
    <row r="618" spans="3:17" x14ac:dyDescent="0.2">
      <c r="C618" s="3" t="s">
        <v>584</v>
      </c>
      <c r="L618"/>
      <c r="M618" s="1">
        <v>676</v>
      </c>
      <c r="N618" s="1" t="s">
        <v>1331</v>
      </c>
      <c r="O618" s="1" t="s">
        <v>1494</v>
      </c>
      <c r="P618" s="1" t="s">
        <v>1471</v>
      </c>
      <c r="Q618" s="1" t="s">
        <v>1471</v>
      </c>
    </row>
    <row r="619" spans="3:17" x14ac:dyDescent="0.2">
      <c r="C619" s="3" t="s">
        <v>585</v>
      </c>
      <c r="L619"/>
      <c r="M619" s="1">
        <v>677</v>
      </c>
      <c r="N619" s="1" t="s">
        <v>1331</v>
      </c>
      <c r="O619" s="1" t="s">
        <v>1494</v>
      </c>
      <c r="P619" s="1" t="s">
        <v>880</v>
      </c>
      <c r="Q619" s="1" t="s">
        <v>1471</v>
      </c>
    </row>
    <row r="620" spans="3:17" x14ac:dyDescent="0.2">
      <c r="C620" s="3" t="s">
        <v>586</v>
      </c>
      <c r="L620"/>
      <c r="M620" s="1">
        <v>680</v>
      </c>
      <c r="N620" s="1" t="s">
        <v>1331</v>
      </c>
      <c r="O620" s="1" t="s">
        <v>1494</v>
      </c>
      <c r="P620" s="1" t="s">
        <v>1116</v>
      </c>
      <c r="Q620" s="1" t="s">
        <v>1471</v>
      </c>
    </row>
    <row r="621" spans="3:17" x14ac:dyDescent="0.2">
      <c r="C621" s="3" t="s">
        <v>587</v>
      </c>
      <c r="L621"/>
      <c r="M621" s="1">
        <v>681</v>
      </c>
      <c r="N621" s="1" t="s">
        <v>1331</v>
      </c>
      <c r="O621" s="1" t="s">
        <v>1494</v>
      </c>
      <c r="P621" s="1" t="s">
        <v>1116</v>
      </c>
      <c r="Q621" s="1" t="s">
        <v>1518</v>
      </c>
    </row>
    <row r="622" spans="3:17" x14ac:dyDescent="0.2">
      <c r="C622" s="3" t="s">
        <v>588</v>
      </c>
      <c r="L622"/>
      <c r="M622" s="1">
        <v>685</v>
      </c>
      <c r="N622" s="1" t="s">
        <v>1331</v>
      </c>
      <c r="O622" s="1" t="s">
        <v>1517</v>
      </c>
      <c r="P622" s="1" t="s">
        <v>1471</v>
      </c>
      <c r="Q622" s="1" t="s">
        <v>1471</v>
      </c>
    </row>
    <row r="623" spans="3:17" x14ac:dyDescent="0.2">
      <c r="C623" s="3" t="s">
        <v>589</v>
      </c>
      <c r="L623"/>
      <c r="M623" s="1">
        <v>686</v>
      </c>
      <c r="N623" s="1" t="s">
        <v>1331</v>
      </c>
      <c r="O623" s="1" t="s">
        <v>1517</v>
      </c>
      <c r="P623" s="1" t="s">
        <v>848</v>
      </c>
      <c r="Q623" s="1" t="s">
        <v>1471</v>
      </c>
    </row>
    <row r="624" spans="3:17" x14ac:dyDescent="0.2">
      <c r="C624" s="3" t="s">
        <v>590</v>
      </c>
      <c r="L624"/>
      <c r="M624" s="1">
        <v>687</v>
      </c>
      <c r="N624" s="1" t="s">
        <v>1331</v>
      </c>
      <c r="O624" s="1" t="s">
        <v>1517</v>
      </c>
      <c r="P624" s="1" t="s">
        <v>1117</v>
      </c>
      <c r="Q624" s="1" t="s">
        <v>1471</v>
      </c>
    </row>
    <row r="625" spans="3:17" x14ac:dyDescent="0.2">
      <c r="C625" s="3" t="s">
        <v>1767</v>
      </c>
      <c r="L625"/>
      <c r="M625" s="1">
        <v>688</v>
      </c>
      <c r="N625" s="1" t="s">
        <v>1331</v>
      </c>
      <c r="O625" s="1" t="s">
        <v>1517</v>
      </c>
      <c r="P625" s="1" t="s">
        <v>1117</v>
      </c>
      <c r="Q625" s="1" t="s">
        <v>1482</v>
      </c>
    </row>
    <row r="626" spans="3:17" x14ac:dyDescent="0.2">
      <c r="C626" s="3" t="s">
        <v>1768</v>
      </c>
      <c r="L626"/>
      <c r="M626" s="1">
        <v>698</v>
      </c>
      <c r="N626" s="1" t="s">
        <v>1331</v>
      </c>
      <c r="O626" s="1" t="s">
        <v>1517</v>
      </c>
      <c r="P626" s="1" t="s">
        <v>880</v>
      </c>
      <c r="Q626" s="1" t="s">
        <v>1471</v>
      </c>
    </row>
    <row r="627" spans="3:17" x14ac:dyDescent="0.2">
      <c r="C627" s="3" t="s">
        <v>1769</v>
      </c>
      <c r="L627"/>
      <c r="M627" s="1">
        <v>699</v>
      </c>
      <c r="N627" s="1" t="s">
        <v>1331</v>
      </c>
      <c r="O627" s="1" t="s">
        <v>1517</v>
      </c>
      <c r="P627" s="1" t="s">
        <v>1553</v>
      </c>
      <c r="Q627" s="1" t="s">
        <v>1471</v>
      </c>
    </row>
    <row r="628" spans="3:17" x14ac:dyDescent="0.2">
      <c r="C628" s="3" t="s">
        <v>1770</v>
      </c>
      <c r="L628"/>
      <c r="M628" s="1">
        <v>700</v>
      </c>
      <c r="N628" s="1" t="s">
        <v>1331</v>
      </c>
      <c r="O628" s="1" t="s">
        <v>1517</v>
      </c>
      <c r="P628" s="1" t="s">
        <v>640</v>
      </c>
      <c r="Q628" s="1" t="s">
        <v>1471</v>
      </c>
    </row>
    <row r="629" spans="3:17" x14ac:dyDescent="0.2">
      <c r="C629" s="3" t="s">
        <v>1771</v>
      </c>
      <c r="L629"/>
      <c r="M629" s="1">
        <v>701</v>
      </c>
      <c r="N629" s="1" t="s">
        <v>1331</v>
      </c>
      <c r="O629" s="1" t="s">
        <v>1517</v>
      </c>
      <c r="P629" s="1" t="s">
        <v>640</v>
      </c>
      <c r="Q629" s="1" t="s">
        <v>1482</v>
      </c>
    </row>
    <row r="630" spans="3:17" x14ac:dyDescent="0.2">
      <c r="C630" s="3" t="s">
        <v>1772</v>
      </c>
      <c r="L630"/>
      <c r="M630" s="1">
        <v>702</v>
      </c>
      <c r="N630" s="1" t="s">
        <v>1331</v>
      </c>
      <c r="O630" s="1" t="s">
        <v>1517</v>
      </c>
      <c r="P630" s="1" t="s">
        <v>641</v>
      </c>
      <c r="Q630" s="1" t="s">
        <v>1471</v>
      </c>
    </row>
    <row r="631" spans="3:17" x14ac:dyDescent="0.2">
      <c r="C631" s="3" t="s">
        <v>1773</v>
      </c>
      <c r="L631"/>
      <c r="M631" s="1">
        <v>703</v>
      </c>
      <c r="N631" s="1" t="s">
        <v>1331</v>
      </c>
      <c r="O631" s="1" t="s">
        <v>1517</v>
      </c>
      <c r="P631" s="1" t="s">
        <v>641</v>
      </c>
      <c r="Q631" s="1" t="s">
        <v>1482</v>
      </c>
    </row>
    <row r="632" spans="3:17" x14ac:dyDescent="0.2">
      <c r="C632" s="3" t="s">
        <v>1774</v>
      </c>
      <c r="L632"/>
      <c r="M632" s="1">
        <v>707</v>
      </c>
      <c r="N632" s="1" t="s">
        <v>1331</v>
      </c>
      <c r="O632" s="1" t="s">
        <v>1517</v>
      </c>
      <c r="P632" s="1" t="s">
        <v>1118</v>
      </c>
      <c r="Q632" s="1" t="s">
        <v>1471</v>
      </c>
    </row>
    <row r="633" spans="3:17" x14ac:dyDescent="0.2">
      <c r="C633" s="3" t="s">
        <v>1775</v>
      </c>
      <c r="L633"/>
      <c r="M633" s="1">
        <v>708</v>
      </c>
      <c r="N633" s="1" t="s">
        <v>1331</v>
      </c>
      <c r="O633" s="1" t="s">
        <v>1517</v>
      </c>
      <c r="P633" s="1" t="s">
        <v>1118</v>
      </c>
      <c r="Q633" s="1" t="s">
        <v>1482</v>
      </c>
    </row>
    <row r="634" spans="3:17" x14ac:dyDescent="0.2">
      <c r="C634" s="3" t="s">
        <v>1776</v>
      </c>
      <c r="L634"/>
      <c r="M634" s="1">
        <v>704</v>
      </c>
      <c r="N634" s="1" t="s">
        <v>1331</v>
      </c>
      <c r="O634" s="1" t="s">
        <v>1517</v>
      </c>
      <c r="P634" s="1" t="s">
        <v>1119</v>
      </c>
      <c r="Q634" s="1" t="s">
        <v>1471</v>
      </c>
    </row>
    <row r="635" spans="3:17" x14ac:dyDescent="0.2">
      <c r="C635" s="3" t="s">
        <v>1777</v>
      </c>
      <c r="L635"/>
      <c r="M635" s="1">
        <v>705</v>
      </c>
      <c r="N635" s="1" t="s">
        <v>1331</v>
      </c>
      <c r="O635" s="1" t="s">
        <v>1517</v>
      </c>
      <c r="P635" s="1" t="s">
        <v>1120</v>
      </c>
      <c r="Q635" s="1" t="s">
        <v>1471</v>
      </c>
    </row>
    <row r="636" spans="3:17" x14ac:dyDescent="0.2">
      <c r="C636" s="3" t="s">
        <v>1779</v>
      </c>
      <c r="L636"/>
      <c r="M636" s="1">
        <v>706</v>
      </c>
      <c r="N636" s="1" t="s">
        <v>1331</v>
      </c>
      <c r="O636" s="1" t="s">
        <v>1517</v>
      </c>
      <c r="P636" s="1" t="s">
        <v>1120</v>
      </c>
      <c r="Q636" s="1" t="s">
        <v>1482</v>
      </c>
    </row>
    <row r="637" spans="3:17" x14ac:dyDescent="0.2">
      <c r="C637" s="3" t="s">
        <v>1780</v>
      </c>
      <c r="L637"/>
      <c r="M637" s="1">
        <v>712</v>
      </c>
      <c r="N637" s="1" t="s">
        <v>1333</v>
      </c>
      <c r="O637" s="1" t="s">
        <v>1496</v>
      </c>
      <c r="P637" s="1" t="s">
        <v>1480</v>
      </c>
      <c r="Q637" s="1" t="s">
        <v>1471</v>
      </c>
    </row>
    <row r="638" spans="3:17" x14ac:dyDescent="0.2">
      <c r="C638" s="3" t="s">
        <v>1781</v>
      </c>
      <c r="L638"/>
      <c r="M638" s="1">
        <v>713</v>
      </c>
      <c r="N638" s="1" t="s">
        <v>1333</v>
      </c>
      <c r="O638" s="1" t="s">
        <v>1496</v>
      </c>
      <c r="P638" s="1" t="s">
        <v>1029</v>
      </c>
      <c r="Q638" s="1" t="s">
        <v>1471</v>
      </c>
    </row>
    <row r="639" spans="3:17" x14ac:dyDescent="0.2">
      <c r="C639" s="3" t="s">
        <v>1782</v>
      </c>
      <c r="L639"/>
      <c r="M639" s="1">
        <v>714</v>
      </c>
      <c r="N639" s="1" t="s">
        <v>1333</v>
      </c>
      <c r="O639" s="1" t="s">
        <v>1496</v>
      </c>
      <c r="P639" s="1" t="s">
        <v>1029</v>
      </c>
      <c r="Q639" s="1" t="s">
        <v>1563</v>
      </c>
    </row>
    <row r="640" spans="3:17" x14ac:dyDescent="0.2">
      <c r="C640" s="3" t="s">
        <v>1783</v>
      </c>
      <c r="L640"/>
      <c r="M640" s="1">
        <v>715</v>
      </c>
      <c r="N640" s="1" t="s">
        <v>1333</v>
      </c>
      <c r="O640" s="1" t="s">
        <v>1496</v>
      </c>
      <c r="P640" s="1" t="s">
        <v>853</v>
      </c>
      <c r="Q640" s="1" t="s">
        <v>1471</v>
      </c>
    </row>
    <row r="641" spans="3:17" x14ac:dyDescent="0.2">
      <c r="C641" s="3" t="s">
        <v>1784</v>
      </c>
      <c r="L641"/>
      <c r="M641" s="1">
        <v>716</v>
      </c>
      <c r="N641" s="1" t="s">
        <v>1333</v>
      </c>
      <c r="O641" s="1" t="s">
        <v>1496</v>
      </c>
      <c r="P641" s="1" t="s">
        <v>854</v>
      </c>
      <c r="Q641" s="1" t="s">
        <v>1471</v>
      </c>
    </row>
    <row r="642" spans="3:17" x14ac:dyDescent="0.2">
      <c r="C642" s="3" t="s">
        <v>647</v>
      </c>
      <c r="L642"/>
      <c r="M642" s="1">
        <v>717</v>
      </c>
      <c r="N642" s="1" t="s">
        <v>1333</v>
      </c>
      <c r="O642" s="1" t="s">
        <v>1496</v>
      </c>
      <c r="P642" s="1" t="s">
        <v>644</v>
      </c>
      <c r="Q642" s="1" t="s">
        <v>1471</v>
      </c>
    </row>
    <row r="643" spans="3:17" x14ac:dyDescent="0.2">
      <c r="C643" s="3" t="s">
        <v>648</v>
      </c>
      <c r="L643"/>
      <c r="M643" s="1">
        <v>718</v>
      </c>
      <c r="N643" s="1" t="s">
        <v>1333</v>
      </c>
      <c r="O643" s="1" t="s">
        <v>1496</v>
      </c>
      <c r="P643" s="1" t="s">
        <v>644</v>
      </c>
      <c r="Q643" s="1" t="s">
        <v>1495</v>
      </c>
    </row>
    <row r="644" spans="3:17" x14ac:dyDescent="0.2">
      <c r="C644" s="3" t="s">
        <v>649</v>
      </c>
      <c r="L644"/>
      <c r="M644" s="1">
        <v>719</v>
      </c>
      <c r="N644" s="1" t="s">
        <v>1333</v>
      </c>
      <c r="O644" s="1" t="s">
        <v>1496</v>
      </c>
      <c r="P644" s="1" t="s">
        <v>1121</v>
      </c>
      <c r="Q644" s="1" t="s">
        <v>1471</v>
      </c>
    </row>
    <row r="645" spans="3:17" x14ac:dyDescent="0.2">
      <c r="C645" s="3" t="s">
        <v>650</v>
      </c>
      <c r="L645"/>
      <c r="M645" s="1">
        <v>720</v>
      </c>
      <c r="N645" s="1" t="s">
        <v>1333</v>
      </c>
      <c r="O645" s="1" t="s">
        <v>1496</v>
      </c>
      <c r="P645" s="1" t="s">
        <v>645</v>
      </c>
      <c r="Q645" s="1" t="s">
        <v>1471</v>
      </c>
    </row>
    <row r="646" spans="3:17" x14ac:dyDescent="0.2">
      <c r="C646" s="3" t="s">
        <v>651</v>
      </c>
      <c r="L646"/>
      <c r="M646" s="1">
        <v>721</v>
      </c>
      <c r="N646" s="1" t="s">
        <v>1333</v>
      </c>
      <c r="O646" s="1" t="s">
        <v>1496</v>
      </c>
      <c r="P646" s="1" t="s">
        <v>645</v>
      </c>
      <c r="Q646" s="1" t="s">
        <v>1495</v>
      </c>
    </row>
    <row r="647" spans="3:17" x14ac:dyDescent="0.2">
      <c r="C647" s="3" t="s">
        <v>652</v>
      </c>
      <c r="L647"/>
      <c r="M647" s="1">
        <v>722</v>
      </c>
      <c r="N647" s="1" t="s">
        <v>1333</v>
      </c>
      <c r="O647" s="1" t="s">
        <v>1496</v>
      </c>
      <c r="P647" s="1" t="s">
        <v>855</v>
      </c>
      <c r="Q647" s="1" t="s">
        <v>1471</v>
      </c>
    </row>
    <row r="648" spans="3:17" x14ac:dyDescent="0.2">
      <c r="C648" s="3" t="s">
        <v>653</v>
      </c>
      <c r="L648"/>
      <c r="M648" s="1">
        <v>723</v>
      </c>
      <c r="N648" s="1" t="s">
        <v>1333</v>
      </c>
      <c r="O648" s="1" t="s">
        <v>1496</v>
      </c>
      <c r="P648" s="1" t="s">
        <v>1551</v>
      </c>
      <c r="Q648" s="1" t="s">
        <v>1471</v>
      </c>
    </row>
    <row r="649" spans="3:17" x14ac:dyDescent="0.2">
      <c r="C649" s="3" t="s">
        <v>654</v>
      </c>
      <c r="L649"/>
      <c r="M649" s="1">
        <v>724</v>
      </c>
      <c r="N649" s="1" t="s">
        <v>1333</v>
      </c>
      <c r="O649" s="1" t="s">
        <v>1496</v>
      </c>
      <c r="P649" s="1" t="s">
        <v>1551</v>
      </c>
      <c r="Q649" s="1" t="s">
        <v>1495</v>
      </c>
    </row>
    <row r="650" spans="3:17" x14ac:dyDescent="0.2">
      <c r="C650" s="3" t="s">
        <v>655</v>
      </c>
      <c r="L650"/>
      <c r="M650" s="1">
        <v>725</v>
      </c>
      <c r="N650" s="1" t="s">
        <v>1333</v>
      </c>
      <c r="O650" s="1" t="s">
        <v>1496</v>
      </c>
      <c r="P650" s="1" t="s">
        <v>173</v>
      </c>
      <c r="Q650" s="1" t="s">
        <v>1471</v>
      </c>
    </row>
    <row r="651" spans="3:17" x14ac:dyDescent="0.2">
      <c r="C651" s="3" t="s">
        <v>656</v>
      </c>
      <c r="L651"/>
      <c r="M651" s="1">
        <v>726</v>
      </c>
      <c r="N651" s="1" t="s">
        <v>1333</v>
      </c>
      <c r="O651" s="1" t="s">
        <v>1496</v>
      </c>
      <c r="P651" s="1" t="s">
        <v>1281</v>
      </c>
      <c r="Q651" s="1" t="s">
        <v>1471</v>
      </c>
    </row>
    <row r="652" spans="3:17" x14ac:dyDescent="0.2">
      <c r="C652" s="3" t="s">
        <v>657</v>
      </c>
      <c r="L652"/>
      <c r="M652" s="1">
        <v>727</v>
      </c>
      <c r="N652" s="1" t="s">
        <v>1333</v>
      </c>
      <c r="O652" s="1" t="s">
        <v>1496</v>
      </c>
      <c r="P652" s="1" t="s">
        <v>1281</v>
      </c>
      <c r="Q652" s="1" t="s">
        <v>1495</v>
      </c>
    </row>
    <row r="653" spans="3:17" x14ac:dyDescent="0.2">
      <c r="C653" s="3" t="s">
        <v>658</v>
      </c>
      <c r="L653"/>
      <c r="M653" s="1">
        <v>728</v>
      </c>
      <c r="N653" s="1" t="s">
        <v>1333</v>
      </c>
      <c r="O653" s="1" t="s">
        <v>1496</v>
      </c>
      <c r="P653" s="1" t="s">
        <v>174</v>
      </c>
      <c r="Q653" s="1" t="s">
        <v>1471</v>
      </c>
    </row>
    <row r="654" spans="3:17" x14ac:dyDescent="0.2">
      <c r="C654" s="3" t="s">
        <v>659</v>
      </c>
      <c r="L654"/>
      <c r="M654" s="1">
        <v>729</v>
      </c>
      <c r="N654" s="1" t="s">
        <v>1333</v>
      </c>
      <c r="O654" s="1" t="s">
        <v>1496</v>
      </c>
      <c r="P654" s="1" t="s">
        <v>1282</v>
      </c>
      <c r="Q654" s="1" t="s">
        <v>1471</v>
      </c>
    </row>
    <row r="655" spans="3:17" x14ac:dyDescent="0.2">
      <c r="C655" s="3" t="s">
        <v>660</v>
      </c>
      <c r="L655"/>
      <c r="M655" s="1">
        <v>730</v>
      </c>
      <c r="N655" s="1" t="s">
        <v>1333</v>
      </c>
      <c r="O655" s="1" t="s">
        <v>1496</v>
      </c>
      <c r="P655" s="1" t="s">
        <v>1282</v>
      </c>
      <c r="Q655" s="1" t="s">
        <v>1495</v>
      </c>
    </row>
    <row r="656" spans="3:17" x14ac:dyDescent="0.2">
      <c r="C656" s="3" t="s">
        <v>661</v>
      </c>
      <c r="L656"/>
      <c r="M656" s="1">
        <v>731</v>
      </c>
      <c r="N656" s="1" t="s">
        <v>1333</v>
      </c>
      <c r="O656" s="1" t="s">
        <v>1496</v>
      </c>
      <c r="P656" s="1" t="s">
        <v>175</v>
      </c>
      <c r="Q656" s="1" t="s">
        <v>1471</v>
      </c>
    </row>
    <row r="657" spans="3:17" x14ac:dyDescent="0.2">
      <c r="C657" s="3" t="s">
        <v>662</v>
      </c>
      <c r="L657"/>
      <c r="M657" s="1">
        <v>732</v>
      </c>
      <c r="N657" s="1" t="s">
        <v>1333</v>
      </c>
      <c r="O657" s="1" t="s">
        <v>1496</v>
      </c>
      <c r="P657" s="1" t="s">
        <v>1283</v>
      </c>
      <c r="Q657" s="1" t="s">
        <v>1471</v>
      </c>
    </row>
    <row r="658" spans="3:17" x14ac:dyDescent="0.2">
      <c r="C658" s="3" t="s">
        <v>663</v>
      </c>
      <c r="L658"/>
      <c r="M658" s="1">
        <v>733</v>
      </c>
      <c r="N658" s="1" t="s">
        <v>1333</v>
      </c>
      <c r="O658" s="1" t="s">
        <v>1496</v>
      </c>
      <c r="P658" s="1" t="s">
        <v>1283</v>
      </c>
      <c r="Q658" s="1" t="s">
        <v>1495</v>
      </c>
    </row>
    <row r="659" spans="3:17" x14ac:dyDescent="0.2">
      <c r="C659" s="3" t="s">
        <v>664</v>
      </c>
      <c r="L659"/>
      <c r="M659" s="1">
        <v>734</v>
      </c>
      <c r="N659" s="1" t="s">
        <v>1333</v>
      </c>
      <c r="O659" s="1" t="s">
        <v>1496</v>
      </c>
      <c r="P659" s="1" t="s">
        <v>176</v>
      </c>
      <c r="Q659" s="1" t="s">
        <v>1471</v>
      </c>
    </row>
    <row r="660" spans="3:17" x14ac:dyDescent="0.2">
      <c r="C660" s="3" t="s">
        <v>665</v>
      </c>
      <c r="L660"/>
      <c r="M660" s="1">
        <v>735</v>
      </c>
      <c r="N660" s="1" t="s">
        <v>1333</v>
      </c>
      <c r="O660" s="1" t="s">
        <v>1496</v>
      </c>
      <c r="P660" s="1" t="s">
        <v>1284</v>
      </c>
      <c r="Q660" s="1" t="s">
        <v>1471</v>
      </c>
    </row>
    <row r="661" spans="3:17" x14ac:dyDescent="0.2">
      <c r="C661" s="3" t="s">
        <v>666</v>
      </c>
      <c r="L661"/>
      <c r="M661" s="1">
        <v>736</v>
      </c>
      <c r="N661" s="1" t="s">
        <v>1333</v>
      </c>
      <c r="O661" s="1" t="s">
        <v>1496</v>
      </c>
      <c r="P661" s="1" t="s">
        <v>1284</v>
      </c>
      <c r="Q661" s="1" t="s">
        <v>1495</v>
      </c>
    </row>
    <row r="662" spans="3:17" x14ac:dyDescent="0.2">
      <c r="C662" s="3" t="s">
        <v>667</v>
      </c>
      <c r="L662"/>
      <c r="M662" s="1">
        <v>737</v>
      </c>
      <c r="N662" s="1" t="s">
        <v>1333</v>
      </c>
      <c r="O662" s="1" t="s">
        <v>1496</v>
      </c>
      <c r="P662" s="1" t="s">
        <v>177</v>
      </c>
      <c r="Q662" s="1" t="s">
        <v>1471</v>
      </c>
    </row>
    <row r="663" spans="3:17" x14ac:dyDescent="0.2">
      <c r="C663" s="3" t="s">
        <v>668</v>
      </c>
      <c r="L663"/>
      <c r="M663" s="1">
        <v>738</v>
      </c>
      <c r="N663" s="1" t="s">
        <v>1333</v>
      </c>
      <c r="O663" s="1" t="s">
        <v>1496</v>
      </c>
      <c r="P663" s="1" t="s">
        <v>177</v>
      </c>
      <c r="Q663" s="1" t="s">
        <v>1495</v>
      </c>
    </row>
    <row r="664" spans="3:17" x14ac:dyDescent="0.2">
      <c r="C664" s="3" t="s">
        <v>669</v>
      </c>
      <c r="L664"/>
      <c r="M664" s="1">
        <v>739</v>
      </c>
      <c r="N664" s="1" t="s">
        <v>1333</v>
      </c>
      <c r="O664" s="1" t="s">
        <v>1496</v>
      </c>
      <c r="P664" s="1" t="s">
        <v>178</v>
      </c>
      <c r="Q664" s="1" t="s">
        <v>1471</v>
      </c>
    </row>
    <row r="665" spans="3:17" x14ac:dyDescent="0.2">
      <c r="C665" s="3" t="s">
        <v>670</v>
      </c>
      <c r="L665"/>
      <c r="M665" s="1">
        <v>740</v>
      </c>
      <c r="N665" s="1" t="s">
        <v>1333</v>
      </c>
      <c r="O665" s="1" t="s">
        <v>1496</v>
      </c>
      <c r="P665" s="1" t="s">
        <v>178</v>
      </c>
      <c r="Q665" s="1" t="s">
        <v>1495</v>
      </c>
    </row>
    <row r="666" spans="3:17" x14ac:dyDescent="0.2">
      <c r="C666" s="3" t="s">
        <v>671</v>
      </c>
      <c r="L666"/>
      <c r="M666" s="1">
        <v>741</v>
      </c>
      <c r="N666" s="1" t="s">
        <v>1333</v>
      </c>
      <c r="O666" s="1" t="s">
        <v>1496</v>
      </c>
      <c r="P666" s="1" t="s">
        <v>179</v>
      </c>
      <c r="Q666" s="1" t="s">
        <v>1471</v>
      </c>
    </row>
    <row r="667" spans="3:17" x14ac:dyDescent="0.2">
      <c r="C667" s="3" t="s">
        <v>672</v>
      </c>
      <c r="L667"/>
      <c r="M667" s="1">
        <v>742</v>
      </c>
      <c r="N667" s="1" t="s">
        <v>1333</v>
      </c>
      <c r="O667" s="1" t="s">
        <v>1496</v>
      </c>
      <c r="P667" s="1" t="s">
        <v>179</v>
      </c>
      <c r="Q667" s="1" t="s">
        <v>1495</v>
      </c>
    </row>
    <row r="668" spans="3:17" x14ac:dyDescent="0.2">
      <c r="C668" s="3" t="s">
        <v>673</v>
      </c>
      <c r="L668"/>
      <c r="M668" s="1">
        <v>743</v>
      </c>
      <c r="N668" s="1" t="s">
        <v>1333</v>
      </c>
      <c r="O668" s="1" t="s">
        <v>1496</v>
      </c>
      <c r="P668" s="1" t="s">
        <v>180</v>
      </c>
      <c r="Q668" s="1" t="s">
        <v>1471</v>
      </c>
    </row>
    <row r="669" spans="3:17" x14ac:dyDescent="0.2">
      <c r="C669" s="3" t="s">
        <v>674</v>
      </c>
      <c r="L669"/>
      <c r="M669" s="1">
        <v>744</v>
      </c>
      <c r="N669" s="1" t="s">
        <v>1333</v>
      </c>
      <c r="O669" s="1" t="s">
        <v>1496</v>
      </c>
      <c r="P669" s="1" t="s">
        <v>180</v>
      </c>
      <c r="Q669" s="1" t="s">
        <v>1495</v>
      </c>
    </row>
    <row r="670" spans="3:17" x14ac:dyDescent="0.2">
      <c r="C670" s="3" t="s">
        <v>675</v>
      </c>
      <c r="L670"/>
      <c r="M670" s="1">
        <v>745</v>
      </c>
      <c r="N670" s="1" t="s">
        <v>1333</v>
      </c>
      <c r="O670" s="1" t="s">
        <v>1496</v>
      </c>
      <c r="P670" s="1" t="s">
        <v>181</v>
      </c>
      <c r="Q670" s="1" t="s">
        <v>1471</v>
      </c>
    </row>
    <row r="671" spans="3:17" x14ac:dyDescent="0.2">
      <c r="C671" s="3" t="s">
        <v>676</v>
      </c>
      <c r="L671"/>
      <c r="M671" s="1">
        <v>746</v>
      </c>
      <c r="N671" s="1" t="s">
        <v>1333</v>
      </c>
      <c r="O671" s="1" t="s">
        <v>1496</v>
      </c>
      <c r="P671" s="1" t="s">
        <v>181</v>
      </c>
      <c r="Q671" s="1" t="s">
        <v>1495</v>
      </c>
    </row>
    <row r="672" spans="3:17" x14ac:dyDescent="0.2">
      <c r="C672" s="3" t="s">
        <v>677</v>
      </c>
      <c r="L672"/>
      <c r="M672" s="1">
        <v>747</v>
      </c>
      <c r="N672" s="1" t="s">
        <v>1333</v>
      </c>
      <c r="O672" s="1" t="s">
        <v>1496</v>
      </c>
      <c r="P672" s="1" t="s">
        <v>182</v>
      </c>
      <c r="Q672" s="1" t="s">
        <v>1471</v>
      </c>
    </row>
    <row r="673" spans="3:17" x14ac:dyDescent="0.2">
      <c r="C673" s="3" t="s">
        <v>678</v>
      </c>
      <c r="L673"/>
      <c r="M673" s="1">
        <v>748</v>
      </c>
      <c r="N673" s="1" t="s">
        <v>1333</v>
      </c>
      <c r="O673" s="1" t="s">
        <v>1496</v>
      </c>
      <c r="P673" s="1" t="s">
        <v>182</v>
      </c>
      <c r="Q673" s="1" t="s">
        <v>1495</v>
      </c>
    </row>
    <row r="674" spans="3:17" x14ac:dyDescent="0.2">
      <c r="C674" s="3" t="s">
        <v>679</v>
      </c>
      <c r="L674"/>
      <c r="M674" s="1">
        <v>758</v>
      </c>
      <c r="N674" s="1" t="s">
        <v>1333</v>
      </c>
      <c r="O674" s="1" t="s">
        <v>1496</v>
      </c>
      <c r="P674" s="1" t="s">
        <v>183</v>
      </c>
      <c r="Q674" s="1" t="s">
        <v>1471</v>
      </c>
    </row>
    <row r="675" spans="3:17" x14ac:dyDescent="0.2">
      <c r="C675" s="3" t="s">
        <v>680</v>
      </c>
      <c r="L675"/>
      <c r="M675" s="1">
        <v>759</v>
      </c>
      <c r="N675" s="1" t="s">
        <v>1333</v>
      </c>
      <c r="O675" s="1" t="s">
        <v>1496</v>
      </c>
      <c r="P675" s="1" t="s">
        <v>183</v>
      </c>
      <c r="Q675" s="1" t="s">
        <v>856</v>
      </c>
    </row>
    <row r="676" spans="3:17" x14ac:dyDescent="0.2">
      <c r="C676" s="3" t="s">
        <v>681</v>
      </c>
      <c r="L676"/>
      <c r="M676" s="1">
        <v>760</v>
      </c>
      <c r="N676" s="1" t="s">
        <v>1333</v>
      </c>
      <c r="O676" s="1" t="s">
        <v>1515</v>
      </c>
      <c r="P676" s="1" t="s">
        <v>1471</v>
      </c>
      <c r="Q676" s="1" t="s">
        <v>1471</v>
      </c>
    </row>
    <row r="677" spans="3:17" x14ac:dyDescent="0.2">
      <c r="C677" s="3" t="s">
        <v>682</v>
      </c>
      <c r="L677"/>
      <c r="M677" s="1">
        <v>761</v>
      </c>
      <c r="N677" s="1" t="s">
        <v>1333</v>
      </c>
      <c r="O677" s="1" t="s">
        <v>1546</v>
      </c>
      <c r="P677" s="1" t="s">
        <v>1471</v>
      </c>
      <c r="Q677" s="1" t="s">
        <v>1471</v>
      </c>
    </row>
    <row r="678" spans="3:17" x14ac:dyDescent="0.2">
      <c r="C678" s="3" t="s">
        <v>683</v>
      </c>
      <c r="L678"/>
      <c r="M678" s="1">
        <v>762</v>
      </c>
      <c r="N678" s="1" t="s">
        <v>1333</v>
      </c>
      <c r="O678" s="1" t="s">
        <v>1546</v>
      </c>
      <c r="P678" s="1" t="s">
        <v>278</v>
      </c>
      <c r="Q678" s="1" t="s">
        <v>1471</v>
      </c>
    </row>
    <row r="679" spans="3:17" x14ac:dyDescent="0.2">
      <c r="C679" s="3" t="s">
        <v>684</v>
      </c>
      <c r="L679"/>
      <c r="M679" s="1">
        <v>763</v>
      </c>
      <c r="N679" s="1" t="s">
        <v>1333</v>
      </c>
      <c r="O679" s="1" t="s">
        <v>1546</v>
      </c>
      <c r="P679" s="1" t="s">
        <v>184</v>
      </c>
      <c r="Q679" s="1" t="s">
        <v>1471</v>
      </c>
    </row>
    <row r="680" spans="3:17" x14ac:dyDescent="0.2">
      <c r="C680" s="3" t="s">
        <v>685</v>
      </c>
      <c r="L680"/>
      <c r="M680" s="1">
        <v>764</v>
      </c>
      <c r="N680" s="1" t="s">
        <v>1333</v>
      </c>
      <c r="O680" s="1" t="s">
        <v>1546</v>
      </c>
      <c r="P680" s="1" t="s">
        <v>184</v>
      </c>
      <c r="Q680" s="1" t="s">
        <v>185</v>
      </c>
    </row>
    <row r="681" spans="3:17" x14ac:dyDescent="0.2">
      <c r="C681" s="3" t="s">
        <v>686</v>
      </c>
      <c r="L681"/>
      <c r="M681" s="1">
        <v>765</v>
      </c>
      <c r="N681" s="1" t="s">
        <v>1333</v>
      </c>
      <c r="O681" s="1" t="s">
        <v>1546</v>
      </c>
      <c r="P681" s="1" t="s">
        <v>184</v>
      </c>
      <c r="Q681" s="1" t="s">
        <v>186</v>
      </c>
    </row>
    <row r="682" spans="3:17" x14ac:dyDescent="0.2">
      <c r="C682" s="3" t="s">
        <v>687</v>
      </c>
      <c r="L682"/>
      <c r="M682" s="1">
        <v>772</v>
      </c>
      <c r="N682" s="1" t="s">
        <v>1334</v>
      </c>
      <c r="O682" s="1" t="s">
        <v>1496</v>
      </c>
      <c r="P682" s="1" t="s">
        <v>1480</v>
      </c>
      <c r="Q682" s="1" t="s">
        <v>1471</v>
      </c>
    </row>
    <row r="683" spans="3:17" x14ac:dyDescent="0.2">
      <c r="C683" s="3" t="s">
        <v>688</v>
      </c>
      <c r="L683"/>
      <c r="M683" s="1">
        <v>773</v>
      </c>
      <c r="N683" s="1" t="s">
        <v>1334</v>
      </c>
      <c r="O683" s="1" t="s">
        <v>1496</v>
      </c>
      <c r="P683" s="1" t="s">
        <v>1029</v>
      </c>
      <c r="Q683" s="1" t="s">
        <v>1471</v>
      </c>
    </row>
    <row r="684" spans="3:17" x14ac:dyDescent="0.2">
      <c r="C684" s="3" t="s">
        <v>689</v>
      </c>
      <c r="L684"/>
      <c r="M684" s="1">
        <v>774</v>
      </c>
      <c r="N684" s="1" t="s">
        <v>1334</v>
      </c>
      <c r="O684" s="1" t="s">
        <v>1496</v>
      </c>
      <c r="P684" s="1" t="s">
        <v>1029</v>
      </c>
      <c r="Q684" s="1" t="s">
        <v>1563</v>
      </c>
    </row>
    <row r="685" spans="3:17" x14ac:dyDescent="0.2">
      <c r="C685" s="3" t="s">
        <v>690</v>
      </c>
      <c r="L685"/>
      <c r="M685" s="1">
        <v>776</v>
      </c>
      <c r="N685" s="1" t="s">
        <v>1334</v>
      </c>
      <c r="O685" s="1" t="s">
        <v>1496</v>
      </c>
      <c r="P685" s="1" t="s">
        <v>187</v>
      </c>
      <c r="Q685" s="1" t="s">
        <v>1471</v>
      </c>
    </row>
    <row r="686" spans="3:17" x14ac:dyDescent="0.2">
      <c r="C686" s="3" t="s">
        <v>691</v>
      </c>
      <c r="L686"/>
      <c r="M686" s="1">
        <v>777</v>
      </c>
      <c r="N686" s="1" t="s">
        <v>1334</v>
      </c>
      <c r="O686" s="1" t="s">
        <v>1496</v>
      </c>
      <c r="P686" s="1" t="s">
        <v>187</v>
      </c>
      <c r="Q686" s="1" t="s">
        <v>1472</v>
      </c>
    </row>
    <row r="687" spans="3:17" x14ac:dyDescent="0.2">
      <c r="C687" s="3" t="s">
        <v>692</v>
      </c>
      <c r="L687"/>
      <c r="M687" s="1">
        <v>778</v>
      </c>
      <c r="N687" s="1" t="s">
        <v>1334</v>
      </c>
      <c r="O687" s="1" t="s">
        <v>1496</v>
      </c>
      <c r="P687" s="1" t="s">
        <v>188</v>
      </c>
      <c r="Q687" s="1" t="s">
        <v>1471</v>
      </c>
    </row>
    <row r="688" spans="3:17" x14ac:dyDescent="0.2">
      <c r="C688" s="3" t="s">
        <v>693</v>
      </c>
      <c r="L688"/>
      <c r="M688" s="1">
        <v>779</v>
      </c>
      <c r="N688" s="1" t="s">
        <v>1334</v>
      </c>
      <c r="O688" s="1" t="s">
        <v>1496</v>
      </c>
      <c r="P688" s="1" t="s">
        <v>189</v>
      </c>
      <c r="Q688" s="1" t="s">
        <v>1471</v>
      </c>
    </row>
    <row r="689" spans="3:17" x14ac:dyDescent="0.2">
      <c r="C689" s="3" t="s">
        <v>694</v>
      </c>
      <c r="L689"/>
      <c r="M689" s="1">
        <v>780</v>
      </c>
      <c r="N689" s="1" t="s">
        <v>1334</v>
      </c>
      <c r="O689" s="1" t="s">
        <v>1496</v>
      </c>
      <c r="P689" s="1" t="s">
        <v>189</v>
      </c>
      <c r="Q689" s="1" t="s">
        <v>1563</v>
      </c>
    </row>
    <row r="690" spans="3:17" x14ac:dyDescent="0.2">
      <c r="C690" s="3" t="s">
        <v>695</v>
      </c>
      <c r="L690"/>
      <c r="M690" s="1">
        <v>787</v>
      </c>
      <c r="N690" s="1" t="s">
        <v>1334</v>
      </c>
      <c r="O690" s="1" t="s">
        <v>1546</v>
      </c>
      <c r="P690" s="1" t="s">
        <v>1100</v>
      </c>
      <c r="Q690" s="1" t="s">
        <v>1471</v>
      </c>
    </row>
    <row r="691" spans="3:17" x14ac:dyDescent="0.2">
      <c r="C691" s="3" t="s">
        <v>696</v>
      </c>
      <c r="L691"/>
      <c r="M691" s="1">
        <v>788</v>
      </c>
      <c r="N691" s="1" t="s">
        <v>1334</v>
      </c>
      <c r="O691" s="1" t="s">
        <v>1546</v>
      </c>
      <c r="P691" s="1" t="s">
        <v>1100</v>
      </c>
      <c r="Q691" s="1" t="s">
        <v>1476</v>
      </c>
    </row>
    <row r="692" spans="3:17" x14ac:dyDescent="0.2">
      <c r="C692" s="3" t="s">
        <v>1722</v>
      </c>
      <c r="L692"/>
      <c r="M692" s="1">
        <v>801</v>
      </c>
      <c r="N692" s="1" t="s">
        <v>336</v>
      </c>
      <c r="O692" s="1" t="s">
        <v>828</v>
      </c>
      <c r="P692" s="1" t="s">
        <v>190</v>
      </c>
      <c r="Q692" s="1" t="s">
        <v>1471</v>
      </c>
    </row>
    <row r="693" spans="3:17" x14ac:dyDescent="0.2">
      <c r="C693" s="3" t="s">
        <v>1723</v>
      </c>
      <c r="L693"/>
      <c r="M693" s="1">
        <v>802</v>
      </c>
      <c r="N693" s="1" t="s">
        <v>336</v>
      </c>
      <c r="O693" s="1" t="s">
        <v>828</v>
      </c>
      <c r="P693" s="1" t="s">
        <v>190</v>
      </c>
      <c r="Q693" s="1" t="s">
        <v>1563</v>
      </c>
    </row>
    <row r="694" spans="3:17" x14ac:dyDescent="0.2">
      <c r="C694" s="3" t="s">
        <v>1724</v>
      </c>
      <c r="L694"/>
      <c r="M694" s="1">
        <v>805</v>
      </c>
      <c r="N694" s="1" t="s">
        <v>336</v>
      </c>
      <c r="O694" s="1" t="s">
        <v>864</v>
      </c>
      <c r="P694" s="1" t="s">
        <v>191</v>
      </c>
      <c r="Q694" s="1" t="s">
        <v>1471</v>
      </c>
    </row>
    <row r="695" spans="3:17" x14ac:dyDescent="0.2">
      <c r="C695" s="3" t="s">
        <v>1725</v>
      </c>
      <c r="L695"/>
      <c r="M695" s="1">
        <v>806</v>
      </c>
      <c r="N695" s="1" t="s">
        <v>336</v>
      </c>
      <c r="O695" s="1" t="s">
        <v>864</v>
      </c>
      <c r="P695" s="1" t="s">
        <v>192</v>
      </c>
      <c r="Q695" s="1" t="s">
        <v>1471</v>
      </c>
    </row>
    <row r="696" spans="3:17" x14ac:dyDescent="0.2">
      <c r="C696" s="3" t="s">
        <v>1726</v>
      </c>
      <c r="L696"/>
      <c r="M696" s="1">
        <v>807</v>
      </c>
      <c r="N696" s="1" t="s">
        <v>336</v>
      </c>
      <c r="O696" s="1" t="s">
        <v>864</v>
      </c>
      <c r="P696" s="1" t="s">
        <v>192</v>
      </c>
      <c r="Q696" s="1" t="s">
        <v>1476</v>
      </c>
    </row>
    <row r="697" spans="3:17" x14ac:dyDescent="0.2">
      <c r="C697" s="3" t="s">
        <v>1727</v>
      </c>
      <c r="L697"/>
      <c r="M697" s="1">
        <v>810</v>
      </c>
      <c r="N697" s="1" t="s">
        <v>336</v>
      </c>
      <c r="O697" s="1" t="s">
        <v>865</v>
      </c>
      <c r="P697" s="1" t="s">
        <v>193</v>
      </c>
      <c r="Q697" s="1" t="s">
        <v>1471</v>
      </c>
    </row>
    <row r="698" spans="3:17" x14ac:dyDescent="0.2">
      <c r="C698" s="3" t="s">
        <v>1728</v>
      </c>
      <c r="L698"/>
      <c r="M698" s="1">
        <v>811</v>
      </c>
      <c r="N698" s="1" t="s">
        <v>336</v>
      </c>
      <c r="O698" s="1" t="s">
        <v>865</v>
      </c>
      <c r="P698" s="1" t="s">
        <v>193</v>
      </c>
      <c r="Q698" s="1" t="s">
        <v>1472</v>
      </c>
    </row>
    <row r="699" spans="3:17" x14ac:dyDescent="0.2">
      <c r="C699" s="3" t="s">
        <v>1729</v>
      </c>
      <c r="L699"/>
      <c r="M699" s="1">
        <v>812</v>
      </c>
      <c r="N699" s="1" t="s">
        <v>336</v>
      </c>
      <c r="O699" s="1" t="s">
        <v>865</v>
      </c>
      <c r="P699" s="1" t="s">
        <v>194</v>
      </c>
      <c r="Q699" s="1" t="s">
        <v>1471</v>
      </c>
    </row>
    <row r="700" spans="3:17" x14ac:dyDescent="0.2">
      <c r="C700" s="3" t="s">
        <v>711</v>
      </c>
      <c r="L700"/>
      <c r="M700" s="1">
        <v>813</v>
      </c>
      <c r="N700" s="1" t="s">
        <v>336</v>
      </c>
      <c r="O700" s="1" t="s">
        <v>865</v>
      </c>
      <c r="P700" s="1" t="s">
        <v>195</v>
      </c>
      <c r="Q700" s="1" t="s">
        <v>1471</v>
      </c>
    </row>
    <row r="701" spans="3:17" x14ac:dyDescent="0.2">
      <c r="C701" s="3" t="s">
        <v>712</v>
      </c>
      <c r="L701"/>
      <c r="M701" s="1">
        <v>814</v>
      </c>
      <c r="N701" s="1" t="s">
        <v>336</v>
      </c>
      <c r="O701" s="1" t="s">
        <v>865</v>
      </c>
      <c r="P701" s="1" t="s">
        <v>1285</v>
      </c>
      <c r="Q701" s="1" t="s">
        <v>1471</v>
      </c>
    </row>
    <row r="702" spans="3:17" x14ac:dyDescent="0.2">
      <c r="C702" s="3" t="s">
        <v>713</v>
      </c>
      <c r="L702"/>
      <c r="M702" s="1">
        <v>815</v>
      </c>
      <c r="N702" s="1" t="s">
        <v>336</v>
      </c>
      <c r="O702" s="1" t="s">
        <v>865</v>
      </c>
      <c r="P702" s="1" t="s">
        <v>1285</v>
      </c>
      <c r="Q702" s="1" t="s">
        <v>1472</v>
      </c>
    </row>
    <row r="703" spans="3:17" x14ac:dyDescent="0.2">
      <c r="C703" s="3" t="s">
        <v>714</v>
      </c>
      <c r="L703"/>
      <c r="M703" s="1">
        <v>816</v>
      </c>
      <c r="N703" s="1" t="s">
        <v>336</v>
      </c>
      <c r="O703" s="1" t="s">
        <v>865</v>
      </c>
      <c r="P703" s="1" t="s">
        <v>1286</v>
      </c>
      <c r="Q703" s="1" t="s">
        <v>1471</v>
      </c>
    </row>
    <row r="704" spans="3:17" x14ac:dyDescent="0.2">
      <c r="C704" s="3" t="s">
        <v>715</v>
      </c>
      <c r="L704"/>
      <c r="M704" s="1">
        <v>817</v>
      </c>
      <c r="N704" s="1" t="s">
        <v>336</v>
      </c>
      <c r="O704" s="1" t="s">
        <v>865</v>
      </c>
      <c r="P704" s="1" t="s">
        <v>1286</v>
      </c>
      <c r="Q704" s="1" t="s">
        <v>1472</v>
      </c>
    </row>
    <row r="705" spans="3:17" x14ac:dyDescent="0.2">
      <c r="C705" s="3" t="s">
        <v>716</v>
      </c>
      <c r="L705"/>
      <c r="M705" s="1">
        <v>818</v>
      </c>
      <c r="N705" s="1" t="s">
        <v>336</v>
      </c>
      <c r="O705" s="1" t="s">
        <v>865</v>
      </c>
      <c r="P705" s="1" t="s">
        <v>1287</v>
      </c>
      <c r="Q705" s="1" t="s">
        <v>1471</v>
      </c>
    </row>
    <row r="706" spans="3:17" x14ac:dyDescent="0.2">
      <c r="C706" s="3" t="s">
        <v>717</v>
      </c>
      <c r="L706"/>
      <c r="M706" s="1">
        <v>819</v>
      </c>
      <c r="N706" s="1" t="s">
        <v>336</v>
      </c>
      <c r="O706" s="1" t="s">
        <v>865</v>
      </c>
      <c r="P706" s="1" t="s">
        <v>1287</v>
      </c>
      <c r="Q706" s="1" t="s">
        <v>1472</v>
      </c>
    </row>
    <row r="707" spans="3:17" x14ac:dyDescent="0.2">
      <c r="C707" s="3" t="s">
        <v>718</v>
      </c>
      <c r="L707"/>
      <c r="M707" s="1">
        <v>821</v>
      </c>
      <c r="N707" s="1" t="s">
        <v>336</v>
      </c>
      <c r="O707" s="1" t="s">
        <v>1546</v>
      </c>
      <c r="P707" s="1" t="s">
        <v>1547</v>
      </c>
      <c r="Q707" s="1" t="s">
        <v>1471</v>
      </c>
    </row>
    <row r="708" spans="3:17" x14ac:dyDescent="0.2">
      <c r="C708" s="3" t="s">
        <v>719</v>
      </c>
      <c r="L708"/>
      <c r="M708" s="1">
        <v>825</v>
      </c>
      <c r="N708" s="1" t="s">
        <v>336</v>
      </c>
      <c r="O708" s="1" t="s">
        <v>1546</v>
      </c>
      <c r="P708" s="1" t="s">
        <v>196</v>
      </c>
      <c r="Q708" s="1" t="s">
        <v>1471</v>
      </c>
    </row>
    <row r="709" spans="3:17" x14ac:dyDescent="0.2">
      <c r="C709" s="3" t="s">
        <v>720</v>
      </c>
      <c r="L709"/>
      <c r="M709" s="1">
        <v>826</v>
      </c>
      <c r="N709" s="1" t="s">
        <v>336</v>
      </c>
      <c r="O709" s="1" t="s">
        <v>1546</v>
      </c>
      <c r="P709" s="1" t="s">
        <v>1288</v>
      </c>
      <c r="Q709" s="1" t="s">
        <v>1471</v>
      </c>
    </row>
    <row r="710" spans="3:17" x14ac:dyDescent="0.2">
      <c r="C710" s="3" t="s">
        <v>721</v>
      </c>
      <c r="L710"/>
      <c r="M710" s="1">
        <v>827</v>
      </c>
      <c r="N710" s="1" t="s">
        <v>336</v>
      </c>
      <c r="O710" s="1" t="s">
        <v>1546</v>
      </c>
      <c r="P710" s="1" t="s">
        <v>1288</v>
      </c>
      <c r="Q710" s="1" t="s">
        <v>1476</v>
      </c>
    </row>
    <row r="711" spans="3:17" x14ac:dyDescent="0.2">
      <c r="C711" s="3" t="s">
        <v>722</v>
      </c>
      <c r="L711"/>
      <c r="M711" s="1">
        <v>828</v>
      </c>
      <c r="N711" s="1" t="s">
        <v>336</v>
      </c>
      <c r="O711" s="1" t="s">
        <v>1546</v>
      </c>
      <c r="P711" s="1" t="s">
        <v>1288</v>
      </c>
      <c r="Q711" s="1" t="s">
        <v>1522</v>
      </c>
    </row>
    <row r="712" spans="3:17" x14ac:dyDescent="0.2">
      <c r="C712" s="3" t="s">
        <v>723</v>
      </c>
      <c r="L712"/>
      <c r="M712" s="1">
        <v>829</v>
      </c>
      <c r="N712" s="1" t="s">
        <v>336</v>
      </c>
      <c r="O712" s="1" t="s">
        <v>1546</v>
      </c>
      <c r="P712" s="1" t="s">
        <v>197</v>
      </c>
      <c r="Q712" s="1" t="s">
        <v>1471</v>
      </c>
    </row>
    <row r="713" spans="3:17" x14ac:dyDescent="0.2">
      <c r="C713" s="3" t="s">
        <v>724</v>
      </c>
      <c r="L713"/>
      <c r="M713" s="1">
        <v>830</v>
      </c>
      <c r="N713" s="1" t="s">
        <v>336</v>
      </c>
      <c r="O713" s="1" t="s">
        <v>1546</v>
      </c>
      <c r="P713" s="1" t="s">
        <v>1289</v>
      </c>
      <c r="Q713" s="1" t="s">
        <v>1471</v>
      </c>
    </row>
    <row r="714" spans="3:17" x14ac:dyDescent="0.2">
      <c r="C714" s="3" t="s">
        <v>725</v>
      </c>
      <c r="L714"/>
      <c r="M714" s="1">
        <v>831</v>
      </c>
      <c r="N714" s="1" t="s">
        <v>336</v>
      </c>
      <c r="O714" s="1" t="s">
        <v>1546</v>
      </c>
      <c r="P714" s="1" t="s">
        <v>1289</v>
      </c>
      <c r="Q714" s="1" t="s">
        <v>1476</v>
      </c>
    </row>
    <row r="715" spans="3:17" x14ac:dyDescent="0.2">
      <c r="C715" s="3" t="s">
        <v>726</v>
      </c>
      <c r="L715"/>
      <c r="M715" s="1">
        <v>832</v>
      </c>
      <c r="N715" s="1" t="s">
        <v>336</v>
      </c>
      <c r="O715" s="1" t="s">
        <v>1546</v>
      </c>
      <c r="P715" s="1" t="s">
        <v>198</v>
      </c>
      <c r="Q715" s="1" t="s">
        <v>1471</v>
      </c>
    </row>
    <row r="716" spans="3:17" x14ac:dyDescent="0.2">
      <c r="C716" s="3" t="s">
        <v>727</v>
      </c>
      <c r="L716"/>
      <c r="M716" s="1">
        <v>833</v>
      </c>
      <c r="N716" s="1" t="s">
        <v>336</v>
      </c>
      <c r="O716" s="1" t="s">
        <v>1546</v>
      </c>
      <c r="P716" s="1" t="s">
        <v>198</v>
      </c>
      <c r="Q716" s="1" t="s">
        <v>1476</v>
      </c>
    </row>
    <row r="717" spans="3:17" x14ac:dyDescent="0.2">
      <c r="C717" s="3" t="s">
        <v>728</v>
      </c>
      <c r="L717"/>
      <c r="M717" s="1">
        <v>834</v>
      </c>
      <c r="N717" s="1" t="s">
        <v>336</v>
      </c>
      <c r="O717" s="1" t="s">
        <v>1546</v>
      </c>
      <c r="P717" s="1" t="s">
        <v>1084</v>
      </c>
      <c r="Q717" s="1" t="s">
        <v>1471</v>
      </c>
    </row>
    <row r="718" spans="3:17" x14ac:dyDescent="0.2">
      <c r="C718" s="3" t="s">
        <v>729</v>
      </c>
      <c r="L718"/>
      <c r="M718" s="1">
        <v>835</v>
      </c>
      <c r="N718" s="1" t="s">
        <v>336</v>
      </c>
      <c r="O718" s="1" t="s">
        <v>1546</v>
      </c>
      <c r="P718" s="1" t="s">
        <v>1290</v>
      </c>
      <c r="Q718" s="1" t="s">
        <v>1471</v>
      </c>
    </row>
    <row r="719" spans="3:17" x14ac:dyDescent="0.2">
      <c r="C719" s="3" t="s">
        <v>730</v>
      </c>
      <c r="L719"/>
      <c r="M719" s="1">
        <v>836</v>
      </c>
      <c r="N719" s="1" t="s">
        <v>336</v>
      </c>
      <c r="O719" s="1" t="s">
        <v>1546</v>
      </c>
      <c r="P719" s="1" t="s">
        <v>1290</v>
      </c>
      <c r="Q719" s="1" t="s">
        <v>1476</v>
      </c>
    </row>
    <row r="720" spans="3:17" x14ac:dyDescent="0.2">
      <c r="C720" s="3" t="s">
        <v>731</v>
      </c>
      <c r="L720"/>
      <c r="M720" s="1">
        <v>837</v>
      </c>
      <c r="N720" s="1" t="s">
        <v>336</v>
      </c>
      <c r="O720" s="1" t="s">
        <v>1546</v>
      </c>
      <c r="P720" s="1" t="s">
        <v>1291</v>
      </c>
      <c r="Q720" s="1" t="s">
        <v>1471</v>
      </c>
    </row>
    <row r="721" spans="3:17" x14ac:dyDescent="0.2">
      <c r="C721" s="3" t="s">
        <v>732</v>
      </c>
      <c r="L721"/>
      <c r="M721" s="1">
        <v>838</v>
      </c>
      <c r="N721" s="1" t="s">
        <v>336</v>
      </c>
      <c r="O721" s="1" t="s">
        <v>1546</v>
      </c>
      <c r="P721" s="1" t="s">
        <v>1291</v>
      </c>
      <c r="Q721" s="1" t="s">
        <v>1476</v>
      </c>
    </row>
    <row r="722" spans="3:17" x14ac:dyDescent="0.2">
      <c r="C722" s="3" t="s">
        <v>733</v>
      </c>
      <c r="L722"/>
      <c r="M722" s="1">
        <v>839</v>
      </c>
      <c r="N722" s="1" t="s">
        <v>336</v>
      </c>
      <c r="O722" s="1" t="s">
        <v>1546</v>
      </c>
      <c r="P722" s="1" t="s">
        <v>1292</v>
      </c>
      <c r="Q722" s="1" t="s">
        <v>1471</v>
      </c>
    </row>
    <row r="723" spans="3:17" x14ac:dyDescent="0.2">
      <c r="C723" s="3" t="s">
        <v>734</v>
      </c>
      <c r="L723"/>
      <c r="M723" s="1">
        <v>840</v>
      </c>
      <c r="N723" s="1" t="s">
        <v>336</v>
      </c>
      <c r="O723" s="1" t="s">
        <v>1546</v>
      </c>
      <c r="P723" s="1" t="s">
        <v>1292</v>
      </c>
      <c r="Q723" s="1" t="s">
        <v>1476</v>
      </c>
    </row>
    <row r="724" spans="3:17" x14ac:dyDescent="0.2">
      <c r="C724" s="3" t="s">
        <v>735</v>
      </c>
      <c r="L724"/>
      <c r="M724" s="1">
        <v>841</v>
      </c>
      <c r="N724" s="1" t="s">
        <v>336</v>
      </c>
      <c r="O724" s="1" t="s">
        <v>1546</v>
      </c>
      <c r="P724" s="1" t="s">
        <v>199</v>
      </c>
      <c r="Q724" s="1" t="s">
        <v>1471</v>
      </c>
    </row>
    <row r="725" spans="3:17" x14ac:dyDescent="0.2">
      <c r="C725" s="3" t="s">
        <v>736</v>
      </c>
      <c r="L725"/>
      <c r="M725" s="1">
        <v>842</v>
      </c>
      <c r="N725" s="1" t="s">
        <v>336</v>
      </c>
      <c r="O725" s="1" t="s">
        <v>1546</v>
      </c>
      <c r="P725" s="1" t="s">
        <v>199</v>
      </c>
      <c r="Q725" s="1" t="s">
        <v>1476</v>
      </c>
    </row>
    <row r="726" spans="3:17" x14ac:dyDescent="0.2">
      <c r="C726" s="3" t="s">
        <v>737</v>
      </c>
      <c r="L726"/>
      <c r="M726" s="1">
        <v>843</v>
      </c>
      <c r="N726" s="1" t="s">
        <v>336</v>
      </c>
      <c r="O726" s="1" t="s">
        <v>1546</v>
      </c>
      <c r="P726" s="1" t="s">
        <v>200</v>
      </c>
      <c r="Q726" s="1" t="s">
        <v>1471</v>
      </c>
    </row>
    <row r="727" spans="3:17" x14ac:dyDescent="0.2">
      <c r="C727" s="3" t="s">
        <v>738</v>
      </c>
      <c r="L727"/>
      <c r="M727" s="1">
        <v>844</v>
      </c>
      <c r="N727" s="1" t="s">
        <v>336</v>
      </c>
      <c r="O727" s="1" t="s">
        <v>1546</v>
      </c>
      <c r="P727" s="1" t="s">
        <v>1293</v>
      </c>
      <c r="Q727" s="1" t="s">
        <v>1471</v>
      </c>
    </row>
    <row r="728" spans="3:17" x14ac:dyDescent="0.2">
      <c r="C728" s="3" t="s">
        <v>739</v>
      </c>
      <c r="L728"/>
      <c r="M728" s="1">
        <v>845</v>
      </c>
      <c r="N728" s="1" t="s">
        <v>336</v>
      </c>
      <c r="O728" s="1" t="s">
        <v>1546</v>
      </c>
      <c r="P728" s="1" t="s">
        <v>1293</v>
      </c>
      <c r="Q728" s="1" t="s">
        <v>1476</v>
      </c>
    </row>
    <row r="729" spans="3:17" x14ac:dyDescent="0.2">
      <c r="C729" s="3" t="s">
        <v>740</v>
      </c>
      <c r="L729"/>
      <c r="M729" s="1">
        <v>846</v>
      </c>
      <c r="N729" s="1" t="s">
        <v>336</v>
      </c>
      <c r="O729" s="1" t="s">
        <v>1546</v>
      </c>
      <c r="P729" s="1" t="s">
        <v>201</v>
      </c>
      <c r="Q729" s="1" t="s">
        <v>1471</v>
      </c>
    </row>
    <row r="730" spans="3:17" x14ac:dyDescent="0.2">
      <c r="C730" s="3" t="s">
        <v>741</v>
      </c>
      <c r="L730"/>
      <c r="M730" s="1">
        <v>847</v>
      </c>
      <c r="N730" s="1" t="s">
        <v>336</v>
      </c>
      <c r="O730" s="1" t="s">
        <v>1546</v>
      </c>
      <c r="P730" s="1" t="s">
        <v>201</v>
      </c>
      <c r="Q730" s="1" t="s">
        <v>1476</v>
      </c>
    </row>
    <row r="731" spans="3:17" x14ac:dyDescent="0.2">
      <c r="C731" s="3" t="s">
        <v>742</v>
      </c>
      <c r="L731"/>
      <c r="M731" s="1">
        <v>848</v>
      </c>
      <c r="N731" s="1" t="s">
        <v>336</v>
      </c>
      <c r="O731" s="1" t="s">
        <v>1546</v>
      </c>
      <c r="P731" s="1" t="s">
        <v>202</v>
      </c>
      <c r="Q731" s="1" t="s">
        <v>1471</v>
      </c>
    </row>
    <row r="732" spans="3:17" x14ac:dyDescent="0.2">
      <c r="C732" s="3" t="s">
        <v>743</v>
      </c>
      <c r="L732"/>
      <c r="M732" s="1">
        <v>849</v>
      </c>
      <c r="N732" s="1" t="s">
        <v>336</v>
      </c>
      <c r="O732" s="1" t="s">
        <v>1546</v>
      </c>
      <c r="P732" s="1" t="s">
        <v>202</v>
      </c>
      <c r="Q732" s="1" t="s">
        <v>1476</v>
      </c>
    </row>
    <row r="733" spans="3:17" x14ac:dyDescent="0.2">
      <c r="C733" s="3" t="s">
        <v>744</v>
      </c>
      <c r="L733"/>
      <c r="M733" s="1">
        <v>850</v>
      </c>
      <c r="N733" s="1" t="s">
        <v>336</v>
      </c>
      <c r="O733" s="1" t="s">
        <v>1546</v>
      </c>
      <c r="P733" s="1" t="s">
        <v>1085</v>
      </c>
      <c r="Q733" s="1" t="s">
        <v>1471</v>
      </c>
    </row>
    <row r="734" spans="3:17" x14ac:dyDescent="0.2">
      <c r="C734" s="3" t="s">
        <v>745</v>
      </c>
      <c r="L734"/>
      <c r="M734" s="1">
        <v>851</v>
      </c>
      <c r="N734" s="1" t="s">
        <v>336</v>
      </c>
      <c r="O734" s="1" t="s">
        <v>1546</v>
      </c>
      <c r="P734" s="1" t="s">
        <v>1294</v>
      </c>
      <c r="Q734" s="1" t="s">
        <v>1471</v>
      </c>
    </row>
    <row r="735" spans="3:17" x14ac:dyDescent="0.2">
      <c r="C735" s="3" t="s">
        <v>746</v>
      </c>
      <c r="L735"/>
      <c r="M735" s="1">
        <v>852</v>
      </c>
      <c r="N735" s="1" t="s">
        <v>336</v>
      </c>
      <c r="O735" s="1" t="s">
        <v>1546</v>
      </c>
      <c r="P735" s="1" t="s">
        <v>1294</v>
      </c>
      <c r="Q735" s="1" t="s">
        <v>1476</v>
      </c>
    </row>
    <row r="736" spans="3:17" x14ac:dyDescent="0.2">
      <c r="C736" s="3" t="s">
        <v>747</v>
      </c>
      <c r="L736"/>
      <c r="M736" s="1">
        <v>853</v>
      </c>
      <c r="N736" s="1" t="s">
        <v>336</v>
      </c>
      <c r="O736" s="1" t="s">
        <v>1546</v>
      </c>
      <c r="P736" s="1" t="s">
        <v>1295</v>
      </c>
      <c r="Q736" s="1" t="s">
        <v>1471</v>
      </c>
    </row>
    <row r="737" spans="3:17" x14ac:dyDescent="0.2">
      <c r="C737" s="3" t="s">
        <v>748</v>
      </c>
      <c r="L737"/>
      <c r="M737" s="1">
        <v>854</v>
      </c>
      <c r="N737" s="1" t="s">
        <v>336</v>
      </c>
      <c r="O737" s="1" t="s">
        <v>1546</v>
      </c>
      <c r="P737" s="1" t="s">
        <v>1295</v>
      </c>
      <c r="Q737" s="1" t="s">
        <v>1476</v>
      </c>
    </row>
    <row r="738" spans="3:17" x14ac:dyDescent="0.2">
      <c r="C738" s="3" t="s">
        <v>749</v>
      </c>
      <c r="L738"/>
      <c r="M738" s="1">
        <v>855</v>
      </c>
      <c r="N738" s="1" t="s">
        <v>336</v>
      </c>
      <c r="O738" s="1" t="s">
        <v>1546</v>
      </c>
      <c r="P738" s="1" t="s">
        <v>1296</v>
      </c>
      <c r="Q738" s="1" t="s">
        <v>1471</v>
      </c>
    </row>
    <row r="739" spans="3:17" x14ac:dyDescent="0.2">
      <c r="C739" s="3" t="s">
        <v>750</v>
      </c>
      <c r="L739"/>
      <c r="M739" s="1">
        <v>856</v>
      </c>
      <c r="N739" s="1" t="s">
        <v>336</v>
      </c>
      <c r="O739" s="1" t="s">
        <v>1546</v>
      </c>
      <c r="P739" s="1" t="s">
        <v>1296</v>
      </c>
      <c r="Q739" s="1" t="s">
        <v>1522</v>
      </c>
    </row>
    <row r="740" spans="3:17" x14ac:dyDescent="0.2">
      <c r="C740" s="3" t="s">
        <v>751</v>
      </c>
      <c r="L740"/>
      <c r="M740" s="1">
        <v>857</v>
      </c>
      <c r="N740" s="1" t="s">
        <v>336</v>
      </c>
      <c r="O740" s="1" t="s">
        <v>1546</v>
      </c>
      <c r="P740" s="1" t="s">
        <v>1297</v>
      </c>
      <c r="Q740" s="1" t="s">
        <v>1471</v>
      </c>
    </row>
    <row r="741" spans="3:17" x14ac:dyDescent="0.2">
      <c r="C741" s="3" t="s">
        <v>752</v>
      </c>
      <c r="L741"/>
      <c r="M741" s="1">
        <v>858</v>
      </c>
      <c r="N741" s="1" t="s">
        <v>336</v>
      </c>
      <c r="O741" s="1" t="s">
        <v>1546</v>
      </c>
      <c r="P741" s="1" t="s">
        <v>1297</v>
      </c>
      <c r="Q741" s="1" t="s">
        <v>1476</v>
      </c>
    </row>
    <row r="742" spans="3:17" x14ac:dyDescent="0.2">
      <c r="C742" s="3" t="s">
        <v>753</v>
      </c>
      <c r="L742"/>
      <c r="M742" s="1">
        <v>859</v>
      </c>
      <c r="N742" s="1" t="s">
        <v>336</v>
      </c>
      <c r="O742" s="1" t="s">
        <v>1546</v>
      </c>
      <c r="P742" s="1" t="s">
        <v>1086</v>
      </c>
      <c r="Q742" s="1" t="s">
        <v>1471</v>
      </c>
    </row>
    <row r="743" spans="3:17" x14ac:dyDescent="0.2">
      <c r="C743" s="3" t="s">
        <v>279</v>
      </c>
      <c r="L743"/>
      <c r="M743" s="1">
        <v>860</v>
      </c>
      <c r="N743" s="1" t="s">
        <v>336</v>
      </c>
      <c r="O743" s="1" t="s">
        <v>1546</v>
      </c>
      <c r="P743" s="1" t="s">
        <v>1298</v>
      </c>
      <c r="Q743" s="1" t="s">
        <v>1471</v>
      </c>
    </row>
    <row r="744" spans="3:17" x14ac:dyDescent="0.2">
      <c r="C744" s="3" t="s">
        <v>280</v>
      </c>
      <c r="L744"/>
      <c r="M744" s="1">
        <v>861</v>
      </c>
      <c r="N744" s="1" t="s">
        <v>336</v>
      </c>
      <c r="O744" s="1" t="s">
        <v>1546</v>
      </c>
      <c r="P744" s="1" t="s">
        <v>1298</v>
      </c>
      <c r="Q744" s="1" t="s">
        <v>1476</v>
      </c>
    </row>
    <row r="745" spans="3:17" x14ac:dyDescent="0.2">
      <c r="C745" s="3" t="s">
        <v>281</v>
      </c>
      <c r="L745"/>
      <c r="M745" s="1">
        <v>862</v>
      </c>
      <c r="N745" s="1" t="s">
        <v>336</v>
      </c>
      <c r="O745" s="1" t="s">
        <v>1546</v>
      </c>
      <c r="P745" s="1" t="s">
        <v>203</v>
      </c>
      <c r="Q745" s="1" t="s">
        <v>1471</v>
      </c>
    </row>
    <row r="746" spans="3:17" x14ac:dyDescent="0.2">
      <c r="C746" s="3" t="s">
        <v>282</v>
      </c>
      <c r="L746"/>
      <c r="M746" s="1">
        <v>863</v>
      </c>
      <c r="N746" s="1" t="s">
        <v>336</v>
      </c>
      <c r="O746" s="1" t="s">
        <v>1546</v>
      </c>
      <c r="P746" s="1" t="s">
        <v>1299</v>
      </c>
      <c r="Q746" s="1" t="s">
        <v>1471</v>
      </c>
    </row>
    <row r="747" spans="3:17" x14ac:dyDescent="0.2">
      <c r="C747" s="3" t="s">
        <v>283</v>
      </c>
      <c r="L747"/>
      <c r="M747" s="1">
        <v>864</v>
      </c>
      <c r="N747" s="1" t="s">
        <v>336</v>
      </c>
      <c r="O747" s="1" t="s">
        <v>1546</v>
      </c>
      <c r="P747" s="1" t="s">
        <v>1299</v>
      </c>
      <c r="Q747" s="1" t="s">
        <v>1476</v>
      </c>
    </row>
    <row r="748" spans="3:17" x14ac:dyDescent="0.2">
      <c r="C748" s="3" t="s">
        <v>284</v>
      </c>
      <c r="L748"/>
      <c r="M748" s="1">
        <v>865</v>
      </c>
      <c r="N748" s="1" t="s">
        <v>336</v>
      </c>
      <c r="O748" s="1" t="s">
        <v>1546</v>
      </c>
      <c r="P748" s="1" t="s">
        <v>1300</v>
      </c>
      <c r="Q748" s="1" t="s">
        <v>1471</v>
      </c>
    </row>
    <row r="749" spans="3:17" x14ac:dyDescent="0.2">
      <c r="C749" s="3" t="s">
        <v>285</v>
      </c>
      <c r="L749"/>
      <c r="M749" s="1">
        <v>866</v>
      </c>
      <c r="N749" s="1" t="s">
        <v>336</v>
      </c>
      <c r="O749" s="1" t="s">
        <v>1546</v>
      </c>
      <c r="P749" s="1" t="s">
        <v>1300</v>
      </c>
      <c r="Q749" s="1" t="s">
        <v>1476</v>
      </c>
    </row>
    <row r="750" spans="3:17" x14ac:dyDescent="0.2">
      <c r="C750" s="3" t="s">
        <v>286</v>
      </c>
      <c r="L750"/>
      <c r="M750" s="1">
        <v>867</v>
      </c>
      <c r="N750" s="1" t="s">
        <v>336</v>
      </c>
      <c r="O750" s="1" t="s">
        <v>1546</v>
      </c>
      <c r="P750" s="1" t="s">
        <v>1301</v>
      </c>
      <c r="Q750" s="1" t="s">
        <v>1471</v>
      </c>
    </row>
    <row r="751" spans="3:17" x14ac:dyDescent="0.2">
      <c r="C751" s="3" t="s">
        <v>287</v>
      </c>
      <c r="L751"/>
      <c r="M751" s="1">
        <v>868</v>
      </c>
      <c r="N751" s="1" t="s">
        <v>336</v>
      </c>
      <c r="O751" s="1" t="s">
        <v>1546</v>
      </c>
      <c r="P751" s="1" t="s">
        <v>1301</v>
      </c>
      <c r="Q751" s="1" t="s">
        <v>1476</v>
      </c>
    </row>
    <row r="752" spans="3:17" x14ac:dyDescent="0.2">
      <c r="C752" s="3" t="s">
        <v>288</v>
      </c>
      <c r="L752"/>
      <c r="M752" s="1">
        <v>869</v>
      </c>
      <c r="N752" s="1" t="s">
        <v>336</v>
      </c>
      <c r="O752" s="1" t="s">
        <v>1546</v>
      </c>
      <c r="P752" s="1" t="s">
        <v>1302</v>
      </c>
      <c r="Q752" s="1" t="s">
        <v>1471</v>
      </c>
    </row>
    <row r="753" spans="3:17" x14ac:dyDescent="0.2">
      <c r="C753" s="3" t="s">
        <v>289</v>
      </c>
      <c r="L753"/>
      <c r="M753" s="1">
        <v>870</v>
      </c>
      <c r="N753" s="1" t="s">
        <v>336</v>
      </c>
      <c r="O753" s="1" t="s">
        <v>1546</v>
      </c>
      <c r="P753" s="1" t="s">
        <v>1302</v>
      </c>
      <c r="Q753" s="1" t="s">
        <v>1522</v>
      </c>
    </row>
    <row r="754" spans="3:17" x14ac:dyDescent="0.2">
      <c r="C754" s="3" t="s">
        <v>290</v>
      </c>
      <c r="L754"/>
      <c r="M754" s="1">
        <v>871</v>
      </c>
      <c r="N754" s="1" t="s">
        <v>336</v>
      </c>
      <c r="O754" s="1" t="s">
        <v>1546</v>
      </c>
      <c r="P754" s="1" t="s">
        <v>1087</v>
      </c>
      <c r="Q754" s="1" t="s">
        <v>1471</v>
      </c>
    </row>
    <row r="755" spans="3:17" x14ac:dyDescent="0.2">
      <c r="C755" s="3" t="s">
        <v>291</v>
      </c>
      <c r="L755"/>
      <c r="M755" s="1">
        <v>872</v>
      </c>
      <c r="N755" s="1" t="s">
        <v>336</v>
      </c>
      <c r="O755" s="1" t="s">
        <v>1546</v>
      </c>
      <c r="P755" s="1" t="s">
        <v>1303</v>
      </c>
      <c r="Q755" s="1" t="s">
        <v>1471</v>
      </c>
    </row>
    <row r="756" spans="3:17" x14ac:dyDescent="0.2">
      <c r="C756" s="3" t="s">
        <v>292</v>
      </c>
      <c r="L756"/>
      <c r="M756" s="1">
        <v>873</v>
      </c>
      <c r="N756" s="1" t="s">
        <v>336</v>
      </c>
      <c r="O756" s="1" t="s">
        <v>1546</v>
      </c>
      <c r="P756" s="1" t="s">
        <v>1303</v>
      </c>
      <c r="Q756" s="1" t="s">
        <v>1522</v>
      </c>
    </row>
    <row r="757" spans="3:17" x14ac:dyDescent="0.2">
      <c r="C757" s="3" t="s">
        <v>218</v>
      </c>
      <c r="L757"/>
      <c r="M757" s="1">
        <v>874</v>
      </c>
      <c r="N757" s="1" t="s">
        <v>336</v>
      </c>
      <c r="O757" s="1" t="s">
        <v>1546</v>
      </c>
      <c r="P757" s="1" t="s">
        <v>1304</v>
      </c>
      <c r="Q757" s="1" t="s">
        <v>1471</v>
      </c>
    </row>
    <row r="758" spans="3:17" x14ac:dyDescent="0.2">
      <c r="C758" s="3" t="s">
        <v>1154</v>
      </c>
      <c r="L758"/>
      <c r="M758" s="1">
        <v>875</v>
      </c>
      <c r="N758" s="1" t="s">
        <v>336</v>
      </c>
      <c r="O758" s="1" t="s">
        <v>1546</v>
      </c>
      <c r="P758" s="1" t="s">
        <v>1304</v>
      </c>
      <c r="Q758" s="1" t="s">
        <v>1476</v>
      </c>
    </row>
    <row r="759" spans="3:17" x14ac:dyDescent="0.2">
      <c r="C759" s="3" t="s">
        <v>1155</v>
      </c>
      <c r="L759"/>
      <c r="M759" s="1">
        <v>876</v>
      </c>
      <c r="N759" s="1" t="s">
        <v>336</v>
      </c>
      <c r="O759" s="1" t="s">
        <v>1546</v>
      </c>
      <c r="P759" s="1" t="s">
        <v>1305</v>
      </c>
      <c r="Q759" s="1" t="s">
        <v>1471</v>
      </c>
    </row>
    <row r="760" spans="3:17" x14ac:dyDescent="0.2">
      <c r="C760" s="3" t="s">
        <v>1156</v>
      </c>
      <c r="L760"/>
      <c r="M760" s="1">
        <v>877</v>
      </c>
      <c r="N760" s="1" t="s">
        <v>336</v>
      </c>
      <c r="O760" s="1" t="s">
        <v>1546</v>
      </c>
      <c r="P760" s="1" t="s">
        <v>1305</v>
      </c>
      <c r="Q760" s="1" t="s">
        <v>1476</v>
      </c>
    </row>
    <row r="761" spans="3:17" x14ac:dyDescent="0.2">
      <c r="C761" s="3" t="s">
        <v>1157</v>
      </c>
      <c r="L761"/>
      <c r="M761" s="1">
        <v>878</v>
      </c>
      <c r="N761" s="1" t="s">
        <v>336</v>
      </c>
      <c r="O761" s="1" t="s">
        <v>1546</v>
      </c>
      <c r="P761" s="1" t="s">
        <v>1306</v>
      </c>
      <c r="Q761" s="1" t="s">
        <v>1471</v>
      </c>
    </row>
    <row r="762" spans="3:17" x14ac:dyDescent="0.2">
      <c r="C762" s="3" t="s">
        <v>1158</v>
      </c>
      <c r="L762"/>
      <c r="M762" s="1">
        <v>879</v>
      </c>
      <c r="N762" s="1" t="s">
        <v>336</v>
      </c>
      <c r="O762" s="1" t="s">
        <v>1546</v>
      </c>
      <c r="P762" s="1" t="s">
        <v>1306</v>
      </c>
      <c r="Q762" s="1" t="s">
        <v>1476</v>
      </c>
    </row>
    <row r="763" spans="3:17" x14ac:dyDescent="0.2">
      <c r="C763" s="3" t="s">
        <v>1159</v>
      </c>
      <c r="L763"/>
      <c r="M763" s="1">
        <v>880</v>
      </c>
      <c r="N763" s="1" t="s">
        <v>336</v>
      </c>
      <c r="O763" s="1" t="s">
        <v>1546</v>
      </c>
      <c r="P763" s="1" t="s">
        <v>1307</v>
      </c>
      <c r="Q763" s="1" t="s">
        <v>1471</v>
      </c>
    </row>
    <row r="764" spans="3:17" x14ac:dyDescent="0.2">
      <c r="C764" s="3" t="s">
        <v>1160</v>
      </c>
      <c r="L764"/>
      <c r="M764" s="1">
        <v>881</v>
      </c>
      <c r="N764" s="1" t="s">
        <v>336</v>
      </c>
      <c r="O764" s="1" t="s">
        <v>1546</v>
      </c>
      <c r="P764" s="1" t="s">
        <v>1307</v>
      </c>
      <c r="Q764" s="1" t="s">
        <v>1476</v>
      </c>
    </row>
    <row r="765" spans="3:17" x14ac:dyDescent="0.2">
      <c r="C765" s="3" t="s">
        <v>1161</v>
      </c>
      <c r="L765"/>
      <c r="M765" s="1">
        <v>883</v>
      </c>
      <c r="N765" s="1" t="s">
        <v>336</v>
      </c>
      <c r="O765" s="1" t="s">
        <v>1546</v>
      </c>
      <c r="P765" s="1" t="s">
        <v>1100</v>
      </c>
      <c r="Q765" s="1" t="s">
        <v>1471</v>
      </c>
    </row>
    <row r="766" spans="3:17" x14ac:dyDescent="0.2">
      <c r="C766" s="3" t="s">
        <v>1162</v>
      </c>
      <c r="L766"/>
      <c r="M766" s="1">
        <v>884</v>
      </c>
      <c r="N766" s="1" t="s">
        <v>336</v>
      </c>
      <c r="O766" s="1" t="s">
        <v>1546</v>
      </c>
      <c r="P766" s="1" t="s">
        <v>1100</v>
      </c>
      <c r="Q766" s="1" t="s">
        <v>1476</v>
      </c>
    </row>
    <row r="767" spans="3:17" x14ac:dyDescent="0.2">
      <c r="C767" s="3" t="s">
        <v>1163</v>
      </c>
      <c r="L767"/>
      <c r="M767" s="1">
        <v>887</v>
      </c>
      <c r="N767" s="1" t="s">
        <v>336</v>
      </c>
      <c r="O767" s="1" t="s">
        <v>1546</v>
      </c>
      <c r="P767" s="1" t="s">
        <v>1543</v>
      </c>
      <c r="Q767" s="1" t="s">
        <v>894</v>
      </c>
    </row>
    <row r="768" spans="3:17" x14ac:dyDescent="0.2">
      <c r="C768" s="3" t="s">
        <v>1164</v>
      </c>
      <c r="L768"/>
      <c r="M768" s="1">
        <v>890</v>
      </c>
      <c r="N768" s="1" t="s">
        <v>336</v>
      </c>
      <c r="O768" s="1" t="s">
        <v>1546</v>
      </c>
      <c r="P768" s="1" t="s">
        <v>867</v>
      </c>
      <c r="Q768" s="1" t="s">
        <v>894</v>
      </c>
    </row>
    <row r="769" spans="3:17" x14ac:dyDescent="0.2">
      <c r="C769" s="3" t="s">
        <v>1165</v>
      </c>
      <c r="L769"/>
      <c r="M769" s="1">
        <v>893</v>
      </c>
      <c r="N769" s="1" t="s">
        <v>336</v>
      </c>
      <c r="O769" s="1" t="s">
        <v>1546</v>
      </c>
      <c r="P769" s="1" t="s">
        <v>868</v>
      </c>
      <c r="Q769" s="1" t="s">
        <v>894</v>
      </c>
    </row>
    <row r="770" spans="3:17" x14ac:dyDescent="0.2">
      <c r="C770" s="3" t="s">
        <v>1350</v>
      </c>
      <c r="L770"/>
      <c r="M770" s="1">
        <v>895</v>
      </c>
      <c r="N770" s="1" t="s">
        <v>336</v>
      </c>
      <c r="O770" s="1" t="s">
        <v>1546</v>
      </c>
      <c r="P770" s="1" t="s">
        <v>829</v>
      </c>
      <c r="Q770" s="1" t="s">
        <v>894</v>
      </c>
    </row>
    <row r="771" spans="3:17" x14ac:dyDescent="0.2">
      <c r="C771" s="3" t="s">
        <v>1351</v>
      </c>
      <c r="L771"/>
      <c r="M771" s="1">
        <v>897</v>
      </c>
      <c r="N771" s="1" t="s">
        <v>336</v>
      </c>
      <c r="O771" s="1" t="s">
        <v>1546</v>
      </c>
      <c r="P771" s="1" t="s">
        <v>1096</v>
      </c>
      <c r="Q771" s="1" t="s">
        <v>894</v>
      </c>
    </row>
    <row r="772" spans="3:17" x14ac:dyDescent="0.2">
      <c r="C772" s="3" t="s">
        <v>1352</v>
      </c>
      <c r="L772"/>
      <c r="M772" s="1">
        <v>899</v>
      </c>
      <c r="N772" s="1" t="s">
        <v>336</v>
      </c>
      <c r="O772" s="1" t="s">
        <v>1546</v>
      </c>
      <c r="P772" s="1" t="s">
        <v>1051</v>
      </c>
      <c r="Q772" s="1" t="s">
        <v>1476</v>
      </c>
    </row>
    <row r="773" spans="3:17" x14ac:dyDescent="0.2">
      <c r="C773" s="3" t="s">
        <v>1353</v>
      </c>
      <c r="L773"/>
      <c r="M773" s="1">
        <v>900</v>
      </c>
      <c r="N773" s="1" t="s">
        <v>336</v>
      </c>
      <c r="O773" s="1" t="s">
        <v>1546</v>
      </c>
      <c r="P773" s="1" t="s">
        <v>1051</v>
      </c>
      <c r="Q773" s="1" t="s">
        <v>894</v>
      </c>
    </row>
    <row r="774" spans="3:17" x14ac:dyDescent="0.2">
      <c r="C774" s="3" t="s">
        <v>1354</v>
      </c>
      <c r="L774"/>
      <c r="M774" s="1">
        <v>901</v>
      </c>
      <c r="N774" s="1" t="s">
        <v>336</v>
      </c>
      <c r="O774" s="1" t="s">
        <v>1546</v>
      </c>
      <c r="P774" s="1" t="s">
        <v>1098</v>
      </c>
      <c r="Q774" s="1" t="s">
        <v>1471</v>
      </c>
    </row>
    <row r="775" spans="3:17" x14ac:dyDescent="0.2">
      <c r="C775" s="3" t="s">
        <v>1355</v>
      </c>
      <c r="L775"/>
      <c r="M775" s="1">
        <v>902</v>
      </c>
      <c r="N775" s="1" t="s">
        <v>336</v>
      </c>
      <c r="O775" s="1" t="s">
        <v>1546</v>
      </c>
      <c r="P775" s="1" t="s">
        <v>1098</v>
      </c>
      <c r="Q775" s="1" t="s">
        <v>1476</v>
      </c>
    </row>
    <row r="776" spans="3:17" x14ac:dyDescent="0.2">
      <c r="C776" s="3" t="s">
        <v>1356</v>
      </c>
      <c r="L776"/>
      <c r="M776" s="1">
        <v>904</v>
      </c>
      <c r="N776" s="1" t="s">
        <v>336</v>
      </c>
      <c r="O776" s="1" t="s">
        <v>1546</v>
      </c>
      <c r="P776" s="1" t="s">
        <v>1098</v>
      </c>
      <c r="Q776" s="1" t="s">
        <v>894</v>
      </c>
    </row>
    <row r="777" spans="3:17" x14ac:dyDescent="0.2">
      <c r="C777" s="3" t="s">
        <v>321</v>
      </c>
      <c r="L777"/>
      <c r="M777" s="1">
        <v>905</v>
      </c>
      <c r="N777" s="1" t="s">
        <v>336</v>
      </c>
      <c r="O777" s="1" t="s">
        <v>1546</v>
      </c>
      <c r="P777" s="1" t="s">
        <v>1079</v>
      </c>
      <c r="Q777" s="1" t="s">
        <v>1471</v>
      </c>
    </row>
    <row r="778" spans="3:17" x14ac:dyDescent="0.2">
      <c r="C778" s="3" t="s">
        <v>322</v>
      </c>
      <c r="L778"/>
      <c r="M778" s="1">
        <v>906</v>
      </c>
      <c r="N778" s="1" t="s">
        <v>336</v>
      </c>
      <c r="O778" s="1" t="s">
        <v>1546</v>
      </c>
      <c r="P778" s="1" t="s">
        <v>1079</v>
      </c>
      <c r="Q778" s="1" t="s">
        <v>894</v>
      </c>
    </row>
    <row r="779" spans="3:17" x14ac:dyDescent="0.2">
      <c r="C779" s="3" t="s">
        <v>323</v>
      </c>
      <c r="L779"/>
      <c r="M779" s="1">
        <v>907</v>
      </c>
      <c r="N779" s="1" t="s">
        <v>336</v>
      </c>
      <c r="O779" s="1" t="s">
        <v>1546</v>
      </c>
      <c r="P779" s="1" t="s">
        <v>1099</v>
      </c>
      <c r="Q779" s="1" t="s">
        <v>1471</v>
      </c>
    </row>
    <row r="780" spans="3:17" x14ac:dyDescent="0.2">
      <c r="C780" s="3" t="s">
        <v>324</v>
      </c>
      <c r="L780"/>
      <c r="M780" s="1">
        <v>908</v>
      </c>
      <c r="N780" s="1" t="s">
        <v>336</v>
      </c>
      <c r="O780" s="1" t="s">
        <v>1546</v>
      </c>
      <c r="P780" s="1" t="s">
        <v>1099</v>
      </c>
      <c r="Q780" s="1" t="s">
        <v>1476</v>
      </c>
    </row>
    <row r="781" spans="3:17" x14ac:dyDescent="0.2">
      <c r="C781" s="3" t="s">
        <v>325</v>
      </c>
      <c r="L781"/>
      <c r="M781" s="1">
        <v>909</v>
      </c>
      <c r="N781" s="1" t="s">
        <v>336</v>
      </c>
      <c r="O781" s="1" t="s">
        <v>1546</v>
      </c>
      <c r="P781" s="1" t="s">
        <v>1099</v>
      </c>
      <c r="Q781" s="1" t="s">
        <v>894</v>
      </c>
    </row>
    <row r="782" spans="3:17" x14ac:dyDescent="0.2">
      <c r="C782" s="3" t="s">
        <v>326</v>
      </c>
      <c r="L782"/>
      <c r="M782" s="1">
        <v>910</v>
      </c>
      <c r="N782" s="1" t="s">
        <v>336</v>
      </c>
      <c r="O782" s="1" t="s">
        <v>1546</v>
      </c>
      <c r="P782" s="1" t="s">
        <v>1082</v>
      </c>
      <c r="Q782" s="1" t="s">
        <v>1471</v>
      </c>
    </row>
    <row r="783" spans="3:17" x14ac:dyDescent="0.2">
      <c r="C783" s="3" t="s">
        <v>327</v>
      </c>
      <c r="L783"/>
      <c r="M783" s="1">
        <v>911</v>
      </c>
      <c r="N783" s="1" t="s">
        <v>336</v>
      </c>
      <c r="O783" s="1" t="s">
        <v>1546</v>
      </c>
      <c r="P783" s="1" t="s">
        <v>1082</v>
      </c>
      <c r="Q783" s="1" t="s">
        <v>1476</v>
      </c>
    </row>
    <row r="784" spans="3:17" x14ac:dyDescent="0.2">
      <c r="C784" s="3" t="s">
        <v>1172</v>
      </c>
      <c r="L784"/>
      <c r="M784" s="1">
        <v>912</v>
      </c>
      <c r="N784" s="1" t="s">
        <v>336</v>
      </c>
      <c r="O784" s="1" t="s">
        <v>1546</v>
      </c>
      <c r="P784" s="1" t="s">
        <v>1082</v>
      </c>
      <c r="Q784" s="1" t="s">
        <v>894</v>
      </c>
    </row>
    <row r="785" spans="3:17" x14ac:dyDescent="0.2">
      <c r="C785" s="3" t="s">
        <v>1173</v>
      </c>
      <c r="L785"/>
      <c r="M785" s="1">
        <v>913</v>
      </c>
      <c r="N785" s="1" t="s">
        <v>336</v>
      </c>
      <c r="O785" s="1" t="s">
        <v>1546</v>
      </c>
      <c r="P785" s="1" t="s">
        <v>1052</v>
      </c>
      <c r="Q785" s="1" t="s">
        <v>1471</v>
      </c>
    </row>
    <row r="786" spans="3:17" x14ac:dyDescent="0.2">
      <c r="C786" s="3" t="s">
        <v>1174</v>
      </c>
      <c r="L786"/>
      <c r="M786" s="1">
        <v>914</v>
      </c>
      <c r="N786" s="1" t="s">
        <v>336</v>
      </c>
      <c r="O786" s="1" t="s">
        <v>1546</v>
      </c>
      <c r="P786" s="1" t="s">
        <v>1052</v>
      </c>
      <c r="Q786" s="1" t="s">
        <v>894</v>
      </c>
    </row>
    <row r="787" spans="3:17" x14ac:dyDescent="0.2">
      <c r="C787" s="3" t="s">
        <v>1175</v>
      </c>
      <c r="L787"/>
      <c r="M787" s="1">
        <v>917</v>
      </c>
      <c r="N787" s="1" t="s">
        <v>336</v>
      </c>
      <c r="O787" s="1" t="s">
        <v>850</v>
      </c>
      <c r="P787" s="1" t="s">
        <v>1115</v>
      </c>
      <c r="Q787" s="1" t="s">
        <v>1471</v>
      </c>
    </row>
    <row r="788" spans="3:17" x14ac:dyDescent="0.2">
      <c r="C788" s="3" t="s">
        <v>1176</v>
      </c>
      <c r="L788"/>
      <c r="M788" s="1">
        <v>918</v>
      </c>
      <c r="N788" s="1" t="s">
        <v>336</v>
      </c>
      <c r="O788" s="1" t="s">
        <v>850</v>
      </c>
      <c r="P788" s="1" t="s">
        <v>642</v>
      </c>
      <c r="Q788" s="1" t="s">
        <v>1471</v>
      </c>
    </row>
    <row r="789" spans="3:17" x14ac:dyDescent="0.2">
      <c r="C789" s="3" t="s">
        <v>1177</v>
      </c>
      <c r="L789"/>
      <c r="M789" s="1">
        <v>919</v>
      </c>
      <c r="N789" s="1" t="s">
        <v>336</v>
      </c>
      <c r="O789" s="1" t="s">
        <v>850</v>
      </c>
      <c r="P789" s="1" t="s">
        <v>642</v>
      </c>
      <c r="Q789" s="1" t="s">
        <v>1522</v>
      </c>
    </row>
    <row r="790" spans="3:17" x14ac:dyDescent="0.2">
      <c r="C790" s="3" t="s">
        <v>256</v>
      </c>
      <c r="L790"/>
      <c r="M790" s="1">
        <v>920</v>
      </c>
      <c r="N790" s="1" t="s">
        <v>336</v>
      </c>
      <c r="O790" s="1" t="s">
        <v>850</v>
      </c>
      <c r="P790" s="1" t="s">
        <v>643</v>
      </c>
      <c r="Q790" s="1" t="s">
        <v>1471</v>
      </c>
    </row>
    <row r="791" spans="3:17" x14ac:dyDescent="0.2">
      <c r="C791" s="3" t="s">
        <v>257</v>
      </c>
      <c r="L791"/>
      <c r="M791" s="1">
        <v>921</v>
      </c>
      <c r="N791" s="1" t="s">
        <v>336</v>
      </c>
      <c r="O791" s="1" t="s">
        <v>850</v>
      </c>
      <c r="P791" s="1" t="s">
        <v>643</v>
      </c>
      <c r="Q791" s="1" t="s">
        <v>1522</v>
      </c>
    </row>
    <row r="792" spans="3:17" x14ac:dyDescent="0.2">
      <c r="C792" s="3" t="s">
        <v>258</v>
      </c>
      <c r="L792"/>
      <c r="M792" s="1">
        <v>923</v>
      </c>
      <c r="N792" s="1" t="s">
        <v>336</v>
      </c>
      <c r="O792" s="1" t="s">
        <v>1516</v>
      </c>
      <c r="P792" s="1" t="s">
        <v>1480</v>
      </c>
      <c r="Q792" s="1" t="s">
        <v>1471</v>
      </c>
    </row>
    <row r="793" spans="3:17" x14ac:dyDescent="0.2">
      <c r="C793" s="3" t="s">
        <v>259</v>
      </c>
      <c r="L793"/>
      <c r="M793" s="1">
        <v>924</v>
      </c>
      <c r="N793" s="1" t="s">
        <v>336</v>
      </c>
      <c r="O793" s="1" t="s">
        <v>1516</v>
      </c>
      <c r="P793" s="1" t="s">
        <v>1029</v>
      </c>
      <c r="Q793" s="1" t="s">
        <v>1471</v>
      </c>
    </row>
    <row r="794" spans="3:17" x14ac:dyDescent="0.2">
      <c r="C794" s="3" t="s">
        <v>260</v>
      </c>
      <c r="L794"/>
      <c r="M794" s="1">
        <v>925</v>
      </c>
      <c r="N794" s="1" t="s">
        <v>336</v>
      </c>
      <c r="O794" s="1" t="s">
        <v>1516</v>
      </c>
      <c r="P794" s="1" t="s">
        <v>1029</v>
      </c>
      <c r="Q794" s="1" t="s">
        <v>1563</v>
      </c>
    </row>
    <row r="795" spans="3:17" x14ac:dyDescent="0.2">
      <c r="C795" s="3" t="s">
        <v>1364</v>
      </c>
      <c r="L795"/>
      <c r="M795" s="1">
        <v>926</v>
      </c>
      <c r="N795" s="1" t="s">
        <v>336</v>
      </c>
      <c r="O795" s="1" t="s">
        <v>1516</v>
      </c>
      <c r="P795" s="1" t="s">
        <v>204</v>
      </c>
      <c r="Q795" s="1" t="s">
        <v>1471</v>
      </c>
    </row>
    <row r="796" spans="3:17" x14ac:dyDescent="0.2">
      <c r="C796" s="3" t="s">
        <v>1365</v>
      </c>
      <c r="L796"/>
      <c r="M796" s="1">
        <v>927</v>
      </c>
      <c r="N796" s="1" t="s">
        <v>336</v>
      </c>
      <c r="O796" s="1" t="s">
        <v>1516</v>
      </c>
      <c r="P796" s="1" t="s">
        <v>204</v>
      </c>
      <c r="Q796" s="1" t="s">
        <v>1563</v>
      </c>
    </row>
    <row r="797" spans="3:17" x14ac:dyDescent="0.2">
      <c r="C797" s="3" t="s">
        <v>1366</v>
      </c>
      <c r="L797"/>
      <c r="M797" s="1">
        <v>928</v>
      </c>
      <c r="N797" s="1" t="s">
        <v>336</v>
      </c>
      <c r="O797" s="1" t="s">
        <v>1493</v>
      </c>
      <c r="P797" s="1" t="s">
        <v>1471</v>
      </c>
      <c r="Q797" s="1" t="s">
        <v>1471</v>
      </c>
    </row>
    <row r="798" spans="3:17" x14ac:dyDescent="0.2">
      <c r="C798" s="3" t="s">
        <v>1367</v>
      </c>
      <c r="L798"/>
      <c r="M798" s="1">
        <v>929</v>
      </c>
      <c r="N798" s="1" t="s">
        <v>336</v>
      </c>
      <c r="O798" s="1" t="s">
        <v>1517</v>
      </c>
      <c r="P798" s="1" t="s">
        <v>1471</v>
      </c>
      <c r="Q798" s="1" t="s">
        <v>1471</v>
      </c>
    </row>
    <row r="799" spans="3:17" x14ac:dyDescent="0.2">
      <c r="C799" s="3" t="s">
        <v>1368</v>
      </c>
      <c r="L799"/>
      <c r="M799" s="1">
        <v>930</v>
      </c>
      <c r="N799" s="1" t="s">
        <v>336</v>
      </c>
      <c r="O799" s="1" t="s">
        <v>1517</v>
      </c>
      <c r="P799" s="1" t="s">
        <v>1547</v>
      </c>
      <c r="Q799" s="1" t="s">
        <v>1471</v>
      </c>
    </row>
    <row r="800" spans="3:17" x14ac:dyDescent="0.2">
      <c r="C800" s="3" t="s">
        <v>1369</v>
      </c>
      <c r="L800"/>
      <c r="M800" s="1">
        <v>931</v>
      </c>
      <c r="N800" s="1" t="s">
        <v>336</v>
      </c>
      <c r="O800" s="1" t="s">
        <v>1517</v>
      </c>
      <c r="P800" s="1" t="s">
        <v>205</v>
      </c>
      <c r="Q800" s="1" t="s">
        <v>1471</v>
      </c>
    </row>
    <row r="801" spans="3:17" x14ac:dyDescent="0.2">
      <c r="C801" s="3" t="s">
        <v>1370</v>
      </c>
      <c r="L801"/>
      <c r="M801" s="1">
        <v>939</v>
      </c>
      <c r="N801" s="1" t="s">
        <v>1259</v>
      </c>
      <c r="O801" s="1" t="s">
        <v>1509</v>
      </c>
      <c r="P801" s="1" t="s">
        <v>847</v>
      </c>
      <c r="Q801" s="1" t="s">
        <v>1471</v>
      </c>
    </row>
    <row r="802" spans="3:17" x14ac:dyDescent="0.2">
      <c r="C802" s="3" t="s">
        <v>1371</v>
      </c>
      <c r="L802"/>
      <c r="M802" s="1">
        <v>940</v>
      </c>
      <c r="N802" s="1" t="s">
        <v>1259</v>
      </c>
      <c r="O802" s="1" t="s">
        <v>1509</v>
      </c>
      <c r="P802" s="1" t="s">
        <v>1109</v>
      </c>
      <c r="Q802" s="1" t="s">
        <v>1471</v>
      </c>
    </row>
    <row r="803" spans="3:17" x14ac:dyDescent="0.2">
      <c r="C803" s="3" t="s">
        <v>1372</v>
      </c>
      <c r="L803"/>
      <c r="M803" s="1">
        <v>941</v>
      </c>
      <c r="N803" s="1" t="s">
        <v>1259</v>
      </c>
      <c r="O803" s="1" t="s">
        <v>1509</v>
      </c>
      <c r="P803" s="1" t="s">
        <v>1109</v>
      </c>
      <c r="Q803" s="1" t="s">
        <v>1472</v>
      </c>
    </row>
    <row r="804" spans="3:17" x14ac:dyDescent="0.2">
      <c r="C804" s="3" t="s">
        <v>1373</v>
      </c>
      <c r="L804"/>
      <c r="M804" s="1">
        <v>944</v>
      </c>
      <c r="N804" s="1" t="s">
        <v>1259</v>
      </c>
      <c r="O804" s="1" t="s">
        <v>1509</v>
      </c>
      <c r="P804" s="1" t="s">
        <v>870</v>
      </c>
      <c r="Q804" s="1" t="s">
        <v>862</v>
      </c>
    </row>
    <row r="805" spans="3:17" x14ac:dyDescent="0.2">
      <c r="C805" s="3" t="s">
        <v>1374</v>
      </c>
      <c r="L805"/>
      <c r="M805" s="1">
        <v>948</v>
      </c>
      <c r="N805" s="1" t="s">
        <v>1259</v>
      </c>
      <c r="O805" s="1" t="s">
        <v>206</v>
      </c>
      <c r="P805" s="1" t="s">
        <v>207</v>
      </c>
      <c r="Q805" s="1" t="s">
        <v>1471</v>
      </c>
    </row>
    <row r="806" spans="3:17" x14ac:dyDescent="0.2">
      <c r="C806" s="3" t="s">
        <v>1375</v>
      </c>
      <c r="L806"/>
      <c r="M806" s="1">
        <v>949</v>
      </c>
      <c r="N806" s="1" t="s">
        <v>1259</v>
      </c>
      <c r="O806" s="1" t="s">
        <v>206</v>
      </c>
      <c r="P806" s="1" t="s">
        <v>207</v>
      </c>
      <c r="Q806" s="1" t="s">
        <v>1563</v>
      </c>
    </row>
    <row r="807" spans="3:17" x14ac:dyDescent="0.2">
      <c r="C807" s="3" t="s">
        <v>304</v>
      </c>
      <c r="L807"/>
      <c r="M807" s="1">
        <v>950</v>
      </c>
      <c r="N807" s="1" t="s">
        <v>1259</v>
      </c>
      <c r="O807" s="1" t="s">
        <v>206</v>
      </c>
      <c r="P807" s="1" t="s">
        <v>1497</v>
      </c>
      <c r="Q807" s="1" t="s">
        <v>1471</v>
      </c>
    </row>
    <row r="808" spans="3:17" x14ac:dyDescent="0.2">
      <c r="C808" s="3" t="s">
        <v>305</v>
      </c>
      <c r="L808"/>
      <c r="M808" s="1">
        <v>951</v>
      </c>
      <c r="N808" s="1" t="s">
        <v>1259</v>
      </c>
      <c r="O808" s="1" t="s">
        <v>206</v>
      </c>
      <c r="P808" s="1" t="s">
        <v>1543</v>
      </c>
      <c r="Q808" s="1" t="s">
        <v>1471</v>
      </c>
    </row>
    <row r="809" spans="3:17" x14ac:dyDescent="0.2">
      <c r="C809" s="3" t="s">
        <v>306</v>
      </c>
      <c r="L809"/>
      <c r="M809" s="1">
        <v>952</v>
      </c>
      <c r="N809" s="1" t="s">
        <v>1259</v>
      </c>
      <c r="O809" s="1" t="s">
        <v>206</v>
      </c>
      <c r="P809" s="1" t="s">
        <v>1543</v>
      </c>
      <c r="Q809" s="1" t="s">
        <v>1566</v>
      </c>
    </row>
    <row r="810" spans="3:17" x14ac:dyDescent="0.2">
      <c r="C810" s="3" t="s">
        <v>307</v>
      </c>
      <c r="L810"/>
      <c r="M810" s="1">
        <v>953</v>
      </c>
      <c r="N810" s="1" t="s">
        <v>1259</v>
      </c>
      <c r="O810" s="1" t="s">
        <v>206</v>
      </c>
      <c r="P810" s="1" t="s">
        <v>338</v>
      </c>
      <c r="Q810" s="1" t="s">
        <v>1471</v>
      </c>
    </row>
    <row r="811" spans="3:17" x14ac:dyDescent="0.2">
      <c r="C811" s="3" t="s">
        <v>308</v>
      </c>
      <c r="L811"/>
      <c r="M811" s="1">
        <v>954</v>
      </c>
      <c r="N811" s="1" t="s">
        <v>1259</v>
      </c>
      <c r="O811" s="1" t="s">
        <v>206</v>
      </c>
      <c r="P811" s="1" t="s">
        <v>867</v>
      </c>
      <c r="Q811" s="1" t="s">
        <v>1471</v>
      </c>
    </row>
    <row r="812" spans="3:17" x14ac:dyDescent="0.2">
      <c r="C812" s="3" t="s">
        <v>309</v>
      </c>
      <c r="L812"/>
      <c r="M812" s="1">
        <v>955</v>
      </c>
      <c r="N812" s="1" t="s">
        <v>1259</v>
      </c>
      <c r="O812" s="1" t="s">
        <v>206</v>
      </c>
      <c r="P812" s="1" t="s">
        <v>867</v>
      </c>
      <c r="Q812" s="1" t="s">
        <v>1566</v>
      </c>
    </row>
    <row r="813" spans="3:17" x14ac:dyDescent="0.2">
      <c r="C813" s="3" t="s">
        <v>310</v>
      </c>
      <c r="L813"/>
      <c r="M813" s="1">
        <v>956</v>
      </c>
      <c r="N813" s="1" t="s">
        <v>1259</v>
      </c>
      <c r="O813" s="1" t="s">
        <v>206</v>
      </c>
      <c r="P813" s="1" t="s">
        <v>337</v>
      </c>
      <c r="Q813" s="1" t="s">
        <v>1471</v>
      </c>
    </row>
    <row r="814" spans="3:17" x14ac:dyDescent="0.2">
      <c r="C814" s="3" t="s">
        <v>311</v>
      </c>
      <c r="L814"/>
      <c r="M814" s="1">
        <v>957</v>
      </c>
      <c r="N814" s="1" t="s">
        <v>1259</v>
      </c>
      <c r="O814" s="1" t="s">
        <v>206</v>
      </c>
      <c r="P814" s="1" t="s">
        <v>1498</v>
      </c>
      <c r="Q814" s="1" t="s">
        <v>1471</v>
      </c>
    </row>
    <row r="815" spans="3:17" x14ac:dyDescent="0.2">
      <c r="C815" s="3" t="s">
        <v>312</v>
      </c>
      <c r="L815"/>
      <c r="M815" s="1">
        <v>958</v>
      </c>
      <c r="N815" s="1" t="s">
        <v>1259</v>
      </c>
      <c r="O815" s="1" t="s">
        <v>206</v>
      </c>
      <c r="P815" s="1" t="s">
        <v>1498</v>
      </c>
      <c r="Q815" s="1" t="s">
        <v>1486</v>
      </c>
    </row>
    <row r="816" spans="3:17" x14ac:dyDescent="0.2">
      <c r="C816" s="3" t="s">
        <v>313</v>
      </c>
      <c r="L816"/>
      <c r="M816" s="1">
        <v>961</v>
      </c>
      <c r="N816" s="1" t="s">
        <v>1259</v>
      </c>
      <c r="O816" s="1" t="s">
        <v>206</v>
      </c>
      <c r="P816" s="1" t="s">
        <v>1096</v>
      </c>
      <c r="Q816" s="1" t="s">
        <v>1471</v>
      </c>
    </row>
    <row r="817" spans="3:17" x14ac:dyDescent="0.2">
      <c r="C817" s="3" t="s">
        <v>314</v>
      </c>
      <c r="L817"/>
      <c r="M817" s="1">
        <v>962</v>
      </c>
      <c r="N817" s="1" t="s">
        <v>1259</v>
      </c>
      <c r="O817" s="1" t="s">
        <v>206</v>
      </c>
      <c r="P817" s="1" t="s">
        <v>1096</v>
      </c>
      <c r="Q817" s="1" t="s">
        <v>1566</v>
      </c>
    </row>
    <row r="818" spans="3:17" x14ac:dyDescent="0.2">
      <c r="C818" s="3" t="s">
        <v>315</v>
      </c>
      <c r="L818"/>
      <c r="M818" s="1">
        <v>963</v>
      </c>
      <c r="N818" s="1" t="s">
        <v>1259</v>
      </c>
      <c r="O818" s="1" t="s">
        <v>206</v>
      </c>
      <c r="P818" s="1" t="s">
        <v>1051</v>
      </c>
      <c r="Q818" s="1" t="s">
        <v>1471</v>
      </c>
    </row>
    <row r="819" spans="3:17" x14ac:dyDescent="0.2">
      <c r="C819" s="3" t="s">
        <v>316</v>
      </c>
      <c r="L819"/>
      <c r="M819" s="1">
        <v>964</v>
      </c>
      <c r="N819" s="1" t="s">
        <v>1259</v>
      </c>
      <c r="O819" s="1" t="s">
        <v>206</v>
      </c>
      <c r="P819" s="1" t="s">
        <v>1051</v>
      </c>
      <c r="Q819" s="1" t="s">
        <v>1566</v>
      </c>
    </row>
    <row r="820" spans="3:17" x14ac:dyDescent="0.2">
      <c r="C820" s="3" t="s">
        <v>317</v>
      </c>
      <c r="L820"/>
      <c r="M820" s="1">
        <v>965</v>
      </c>
      <c r="N820" s="1" t="s">
        <v>1259</v>
      </c>
      <c r="O820" s="1" t="s">
        <v>206</v>
      </c>
      <c r="P820" s="1" t="s">
        <v>241</v>
      </c>
      <c r="Q820" s="1" t="s">
        <v>1471</v>
      </c>
    </row>
    <row r="821" spans="3:17" x14ac:dyDescent="0.2">
      <c r="C821" s="3" t="s">
        <v>318</v>
      </c>
      <c r="L821"/>
      <c r="M821" s="1">
        <v>966</v>
      </c>
      <c r="N821" s="1" t="s">
        <v>1259</v>
      </c>
      <c r="O821" s="1" t="s">
        <v>206</v>
      </c>
      <c r="P821" s="1" t="s">
        <v>241</v>
      </c>
      <c r="Q821" s="1" t="s">
        <v>1486</v>
      </c>
    </row>
    <row r="822" spans="3:17" x14ac:dyDescent="0.2">
      <c r="C822" s="3" t="s">
        <v>319</v>
      </c>
      <c r="L822"/>
      <c r="M822" s="1">
        <v>967</v>
      </c>
      <c r="N822" s="1" t="s">
        <v>1259</v>
      </c>
      <c r="O822" s="1" t="s">
        <v>206</v>
      </c>
      <c r="P822" s="1" t="s">
        <v>241</v>
      </c>
      <c r="Q822" s="1" t="s">
        <v>1566</v>
      </c>
    </row>
    <row r="823" spans="3:17" x14ac:dyDescent="0.2">
      <c r="C823" s="3" t="s">
        <v>320</v>
      </c>
      <c r="L823"/>
      <c r="M823" s="1">
        <v>968</v>
      </c>
      <c r="N823" s="1" t="s">
        <v>1259</v>
      </c>
      <c r="O823" s="1" t="s">
        <v>206</v>
      </c>
      <c r="P823" s="1" t="s">
        <v>1098</v>
      </c>
      <c r="Q823" s="1" t="s">
        <v>1471</v>
      </c>
    </row>
    <row r="824" spans="3:17" x14ac:dyDescent="0.2">
      <c r="C824" s="3" t="s">
        <v>1266</v>
      </c>
      <c r="L824"/>
      <c r="M824" s="1">
        <v>969</v>
      </c>
      <c r="N824" s="1" t="s">
        <v>1259</v>
      </c>
      <c r="O824" s="1" t="s">
        <v>206</v>
      </c>
      <c r="P824" s="1" t="s">
        <v>1098</v>
      </c>
      <c r="Q824" s="1" t="s">
        <v>1566</v>
      </c>
    </row>
    <row r="825" spans="3:17" x14ac:dyDescent="0.2">
      <c r="C825" s="3" t="s">
        <v>1267</v>
      </c>
      <c r="L825"/>
      <c r="M825" s="1">
        <v>970</v>
      </c>
      <c r="N825" s="1" t="s">
        <v>1259</v>
      </c>
      <c r="O825" s="1" t="s">
        <v>206</v>
      </c>
      <c r="P825" s="1" t="s">
        <v>242</v>
      </c>
      <c r="Q825" s="1" t="s">
        <v>1471</v>
      </c>
    </row>
    <row r="826" spans="3:17" x14ac:dyDescent="0.2">
      <c r="C826" s="3" t="s">
        <v>1268</v>
      </c>
      <c r="L826"/>
      <c r="M826" s="1">
        <v>971</v>
      </c>
      <c r="N826" s="1" t="s">
        <v>1259</v>
      </c>
      <c r="O826" s="1" t="s">
        <v>206</v>
      </c>
      <c r="P826" s="1" t="s">
        <v>242</v>
      </c>
      <c r="Q826" s="1" t="s">
        <v>1566</v>
      </c>
    </row>
    <row r="827" spans="3:17" x14ac:dyDescent="0.2">
      <c r="C827" s="3" t="s">
        <v>1269</v>
      </c>
      <c r="L827"/>
      <c r="M827" s="1">
        <v>972</v>
      </c>
      <c r="N827" s="1" t="s">
        <v>1259</v>
      </c>
      <c r="O827" s="1" t="s">
        <v>206</v>
      </c>
      <c r="P827" s="1" t="s">
        <v>243</v>
      </c>
      <c r="Q827" s="1" t="s">
        <v>1471</v>
      </c>
    </row>
    <row r="828" spans="3:17" x14ac:dyDescent="0.2">
      <c r="C828" s="3" t="s">
        <v>1270</v>
      </c>
      <c r="L828"/>
      <c r="M828" s="1">
        <v>973</v>
      </c>
      <c r="N828" s="1" t="s">
        <v>1259</v>
      </c>
      <c r="O828" s="1" t="s">
        <v>206</v>
      </c>
      <c r="P828" s="1" t="s">
        <v>243</v>
      </c>
      <c r="Q828" s="1" t="s">
        <v>1566</v>
      </c>
    </row>
    <row r="829" spans="3:17" x14ac:dyDescent="0.2">
      <c r="C829" s="3" t="s">
        <v>1271</v>
      </c>
      <c r="L829"/>
      <c r="M829" s="1">
        <v>974</v>
      </c>
      <c r="N829" s="1" t="s">
        <v>1259</v>
      </c>
      <c r="O829" s="1" t="s">
        <v>206</v>
      </c>
      <c r="P829" s="1" t="s">
        <v>1082</v>
      </c>
      <c r="Q829" s="1" t="s">
        <v>1471</v>
      </c>
    </row>
    <row r="830" spans="3:17" x14ac:dyDescent="0.2">
      <c r="C830" s="3" t="s">
        <v>1272</v>
      </c>
      <c r="L830"/>
      <c r="M830" s="1">
        <v>975</v>
      </c>
      <c r="N830" s="1" t="s">
        <v>1259</v>
      </c>
      <c r="O830" s="1" t="s">
        <v>206</v>
      </c>
      <c r="P830" s="1" t="s">
        <v>1082</v>
      </c>
      <c r="Q830" s="1" t="s">
        <v>1566</v>
      </c>
    </row>
    <row r="831" spans="3:17" x14ac:dyDescent="0.2">
      <c r="C831" s="3" t="s">
        <v>1273</v>
      </c>
      <c r="L831"/>
      <c r="M831" s="1">
        <v>977</v>
      </c>
      <c r="N831" s="1" t="s">
        <v>1259</v>
      </c>
      <c r="O831" s="1" t="s">
        <v>1049</v>
      </c>
      <c r="P831" s="1" t="s">
        <v>1480</v>
      </c>
      <c r="Q831" s="1" t="s">
        <v>1471</v>
      </c>
    </row>
    <row r="832" spans="3:17" x14ac:dyDescent="0.2">
      <c r="C832" s="3" t="s">
        <v>360</v>
      </c>
      <c r="L832"/>
      <c r="M832" s="1">
        <v>978</v>
      </c>
      <c r="N832" s="1" t="s">
        <v>1259</v>
      </c>
      <c r="O832" s="1" t="s">
        <v>1049</v>
      </c>
      <c r="P832" s="1" t="s">
        <v>1029</v>
      </c>
      <c r="Q832" s="1" t="s">
        <v>1471</v>
      </c>
    </row>
    <row r="833" spans="3:17" x14ac:dyDescent="0.2">
      <c r="C833" s="3" t="s">
        <v>361</v>
      </c>
      <c r="L833"/>
      <c r="M833" s="1">
        <v>979</v>
      </c>
      <c r="N833" s="1" t="s">
        <v>1259</v>
      </c>
      <c r="O833" s="1" t="s">
        <v>1049</v>
      </c>
      <c r="P833" s="1" t="s">
        <v>1029</v>
      </c>
      <c r="Q833" s="1" t="s">
        <v>1563</v>
      </c>
    </row>
    <row r="834" spans="3:17" x14ac:dyDescent="0.2">
      <c r="C834" s="3" t="s">
        <v>362</v>
      </c>
      <c r="L834"/>
      <c r="M834" s="1">
        <v>983</v>
      </c>
      <c r="N834" s="1" t="s">
        <v>1260</v>
      </c>
      <c r="O834" s="1" t="s">
        <v>828</v>
      </c>
      <c r="P834" s="1" t="s">
        <v>1480</v>
      </c>
      <c r="Q834" s="1" t="s">
        <v>1471</v>
      </c>
    </row>
    <row r="835" spans="3:17" x14ac:dyDescent="0.2">
      <c r="C835" s="3" t="s">
        <v>363</v>
      </c>
      <c r="L835"/>
      <c r="M835" s="1">
        <v>984</v>
      </c>
      <c r="N835" s="1" t="s">
        <v>1260</v>
      </c>
      <c r="O835" s="1" t="s">
        <v>828</v>
      </c>
      <c r="P835" s="1" t="s">
        <v>1029</v>
      </c>
      <c r="Q835" s="1" t="s">
        <v>1471</v>
      </c>
    </row>
    <row r="836" spans="3:17" x14ac:dyDescent="0.2">
      <c r="C836" s="3" t="s">
        <v>364</v>
      </c>
      <c r="L836"/>
      <c r="M836" s="1">
        <v>985</v>
      </c>
      <c r="N836" s="1" t="s">
        <v>1260</v>
      </c>
      <c r="O836" s="1" t="s">
        <v>828</v>
      </c>
      <c r="P836" s="1" t="s">
        <v>1029</v>
      </c>
      <c r="Q836" s="1" t="s">
        <v>1563</v>
      </c>
    </row>
    <row r="837" spans="3:17" x14ac:dyDescent="0.2">
      <c r="C837" s="3" t="s">
        <v>365</v>
      </c>
      <c r="L837"/>
      <c r="M837" s="1">
        <v>987</v>
      </c>
      <c r="N837" s="1" t="s">
        <v>1260</v>
      </c>
      <c r="O837" s="1" t="s">
        <v>828</v>
      </c>
      <c r="P837" s="1" t="s">
        <v>244</v>
      </c>
      <c r="Q837" s="1" t="s">
        <v>1471</v>
      </c>
    </row>
    <row r="838" spans="3:17" x14ac:dyDescent="0.2">
      <c r="C838" s="3" t="s">
        <v>366</v>
      </c>
      <c r="L838"/>
      <c r="M838" s="1">
        <v>988</v>
      </c>
      <c r="N838" s="1" t="s">
        <v>1260</v>
      </c>
      <c r="O838" s="1" t="s">
        <v>828</v>
      </c>
      <c r="P838" s="1" t="s">
        <v>244</v>
      </c>
      <c r="Q838" s="1" t="s">
        <v>1472</v>
      </c>
    </row>
    <row r="839" spans="3:17" x14ac:dyDescent="0.2">
      <c r="C839" s="3" t="s">
        <v>367</v>
      </c>
      <c r="L839"/>
      <c r="M839" s="1">
        <v>991</v>
      </c>
      <c r="N839" s="1" t="s">
        <v>1260</v>
      </c>
      <c r="O839" s="1" t="s">
        <v>828</v>
      </c>
      <c r="P839" s="1" t="s">
        <v>1543</v>
      </c>
      <c r="Q839" s="1" t="s">
        <v>844</v>
      </c>
    </row>
    <row r="840" spans="3:17" x14ac:dyDescent="0.2">
      <c r="C840" s="3" t="s">
        <v>368</v>
      </c>
      <c r="L840"/>
      <c r="M840" s="1">
        <v>994</v>
      </c>
      <c r="N840" s="1" t="s">
        <v>1260</v>
      </c>
      <c r="O840" s="1" t="s">
        <v>828</v>
      </c>
      <c r="P840" s="1" t="s">
        <v>868</v>
      </c>
      <c r="Q840" s="1" t="s">
        <v>844</v>
      </c>
    </row>
    <row r="841" spans="3:17" x14ac:dyDescent="0.2">
      <c r="C841" s="3" t="s">
        <v>369</v>
      </c>
      <c r="L841"/>
      <c r="M841" s="1">
        <v>996</v>
      </c>
      <c r="N841" s="1" t="s">
        <v>1260</v>
      </c>
      <c r="O841" s="1" t="s">
        <v>828</v>
      </c>
      <c r="P841" s="1" t="s">
        <v>829</v>
      </c>
      <c r="Q841" s="1" t="s">
        <v>844</v>
      </c>
    </row>
    <row r="842" spans="3:17" x14ac:dyDescent="0.2">
      <c r="C842" s="3" t="s">
        <v>370</v>
      </c>
      <c r="L842"/>
      <c r="M842" s="1">
        <v>998</v>
      </c>
      <c r="N842" s="1" t="s">
        <v>1260</v>
      </c>
      <c r="O842" s="1" t="s">
        <v>828</v>
      </c>
      <c r="P842" s="1" t="s">
        <v>1096</v>
      </c>
      <c r="Q842" s="1" t="s">
        <v>844</v>
      </c>
    </row>
    <row r="843" spans="3:17" x14ac:dyDescent="0.2">
      <c r="C843" s="3" t="s">
        <v>371</v>
      </c>
      <c r="L843"/>
      <c r="M843" s="1">
        <v>1000</v>
      </c>
      <c r="N843" s="1" t="s">
        <v>1260</v>
      </c>
      <c r="O843" s="1" t="s">
        <v>828</v>
      </c>
      <c r="P843" s="1" t="s">
        <v>1051</v>
      </c>
      <c r="Q843" s="1" t="s">
        <v>844</v>
      </c>
    </row>
    <row r="844" spans="3:17" x14ac:dyDescent="0.2">
      <c r="C844" s="3" t="s">
        <v>372</v>
      </c>
      <c r="L844"/>
      <c r="M844" s="1">
        <v>1001</v>
      </c>
      <c r="N844" s="1" t="s">
        <v>1260</v>
      </c>
      <c r="O844" s="1" t="s">
        <v>1493</v>
      </c>
      <c r="P844" s="1" t="s">
        <v>1471</v>
      </c>
      <c r="Q844" s="1" t="s">
        <v>1471</v>
      </c>
    </row>
    <row r="845" spans="3:17" x14ac:dyDescent="0.2">
      <c r="C845" s="3" t="s">
        <v>373</v>
      </c>
      <c r="L845"/>
      <c r="M845" s="1">
        <v>1002</v>
      </c>
      <c r="N845" s="1" t="s">
        <v>1260</v>
      </c>
      <c r="O845" s="1" t="s">
        <v>1494</v>
      </c>
      <c r="P845" s="1" t="s">
        <v>1471</v>
      </c>
      <c r="Q845" s="1" t="s">
        <v>1471</v>
      </c>
    </row>
    <row r="846" spans="3:17" x14ac:dyDescent="0.2">
      <c r="C846" s="3" t="s">
        <v>374</v>
      </c>
      <c r="L846"/>
      <c r="M846" s="1">
        <v>1003</v>
      </c>
      <c r="N846" s="1" t="s">
        <v>1260</v>
      </c>
      <c r="O846" s="1" t="s">
        <v>1494</v>
      </c>
      <c r="P846" s="1" t="s">
        <v>1497</v>
      </c>
      <c r="Q846" s="1" t="s">
        <v>1471</v>
      </c>
    </row>
    <row r="847" spans="3:17" x14ac:dyDescent="0.2">
      <c r="C847" s="3" t="s">
        <v>375</v>
      </c>
      <c r="L847"/>
      <c r="M847" s="1">
        <v>1004</v>
      </c>
      <c r="N847" s="1" t="s">
        <v>1260</v>
      </c>
      <c r="O847" s="1" t="s">
        <v>1494</v>
      </c>
      <c r="P847" s="1" t="s">
        <v>1543</v>
      </c>
      <c r="Q847" s="1" t="s">
        <v>1471</v>
      </c>
    </row>
    <row r="848" spans="3:17" x14ac:dyDescent="0.2">
      <c r="C848" s="3" t="s">
        <v>376</v>
      </c>
      <c r="L848"/>
      <c r="M848" s="1">
        <v>1006</v>
      </c>
      <c r="N848" s="1" t="s">
        <v>1260</v>
      </c>
      <c r="O848" s="1" t="s">
        <v>1494</v>
      </c>
      <c r="P848" s="1" t="s">
        <v>1096</v>
      </c>
      <c r="Q848" s="1" t="s">
        <v>1471</v>
      </c>
    </row>
    <row r="849" spans="3:17" x14ac:dyDescent="0.2">
      <c r="C849" s="3" t="s">
        <v>377</v>
      </c>
      <c r="L849"/>
      <c r="M849" s="1">
        <v>1011</v>
      </c>
      <c r="N849" s="1" t="s">
        <v>1261</v>
      </c>
      <c r="O849" s="1" t="s">
        <v>877</v>
      </c>
      <c r="P849" s="1" t="s">
        <v>1480</v>
      </c>
      <c r="Q849" s="1" t="s">
        <v>1471</v>
      </c>
    </row>
    <row r="850" spans="3:17" x14ac:dyDescent="0.2">
      <c r="C850" s="3" t="s">
        <v>378</v>
      </c>
      <c r="L850"/>
      <c r="M850" s="1">
        <v>1012</v>
      </c>
      <c r="N850" s="1" t="s">
        <v>1261</v>
      </c>
      <c r="O850" s="1" t="s">
        <v>877</v>
      </c>
      <c r="P850" s="1" t="s">
        <v>1029</v>
      </c>
      <c r="Q850" s="1" t="s">
        <v>1471</v>
      </c>
    </row>
    <row r="851" spans="3:17" x14ac:dyDescent="0.2">
      <c r="C851" s="3" t="s">
        <v>379</v>
      </c>
      <c r="L851"/>
      <c r="M851" s="1">
        <v>1013</v>
      </c>
      <c r="N851" s="1" t="s">
        <v>1261</v>
      </c>
      <c r="O851" s="1" t="s">
        <v>877</v>
      </c>
      <c r="P851" s="1" t="s">
        <v>1029</v>
      </c>
      <c r="Q851" s="1" t="s">
        <v>1563</v>
      </c>
    </row>
    <row r="852" spans="3:17" x14ac:dyDescent="0.2">
      <c r="C852" s="3" t="s">
        <v>380</v>
      </c>
      <c r="L852"/>
      <c r="M852" s="1">
        <v>1016</v>
      </c>
      <c r="N852" s="1" t="s">
        <v>1261</v>
      </c>
      <c r="O852" s="1" t="s">
        <v>245</v>
      </c>
      <c r="P852" s="1" t="s">
        <v>246</v>
      </c>
      <c r="Q852" s="1" t="s">
        <v>1471</v>
      </c>
    </row>
    <row r="853" spans="3:17" x14ac:dyDescent="0.2">
      <c r="C853" s="3" t="s">
        <v>381</v>
      </c>
      <c r="L853"/>
      <c r="M853" s="1">
        <v>1017</v>
      </c>
      <c r="N853" s="1" t="s">
        <v>1261</v>
      </c>
      <c r="O853" s="1" t="s">
        <v>245</v>
      </c>
      <c r="P853" s="1" t="s">
        <v>246</v>
      </c>
      <c r="Q853" s="1" t="s">
        <v>1522</v>
      </c>
    </row>
    <row r="854" spans="3:17" x14ac:dyDescent="0.2">
      <c r="C854" s="3" t="s">
        <v>382</v>
      </c>
      <c r="L854"/>
      <c r="M854" s="1">
        <v>1050</v>
      </c>
      <c r="N854" s="1" t="s">
        <v>1261</v>
      </c>
      <c r="O854" s="1" t="s">
        <v>1494</v>
      </c>
      <c r="P854" s="1" t="s">
        <v>1471</v>
      </c>
      <c r="Q854" s="1" t="s">
        <v>1471</v>
      </c>
    </row>
    <row r="855" spans="3:17" x14ac:dyDescent="0.2">
      <c r="C855" s="3" t="s">
        <v>383</v>
      </c>
      <c r="L855"/>
      <c r="M855" s="1">
        <v>1051</v>
      </c>
      <c r="N855" s="1" t="s">
        <v>1261</v>
      </c>
      <c r="O855" s="1" t="s">
        <v>1494</v>
      </c>
      <c r="P855" s="1" t="s">
        <v>880</v>
      </c>
      <c r="Q855" s="1" t="s">
        <v>1471</v>
      </c>
    </row>
    <row r="856" spans="3:17" x14ac:dyDescent="0.2">
      <c r="C856" s="3" t="s">
        <v>352</v>
      </c>
      <c r="L856"/>
      <c r="M856" s="1">
        <v>1054</v>
      </c>
      <c r="N856" s="1" t="s">
        <v>1261</v>
      </c>
      <c r="O856" s="1" t="s">
        <v>1494</v>
      </c>
      <c r="P856" s="1" t="s">
        <v>247</v>
      </c>
      <c r="Q856" s="1" t="s">
        <v>1471</v>
      </c>
    </row>
    <row r="857" spans="3:17" x14ac:dyDescent="0.2">
      <c r="C857" s="3" t="s">
        <v>353</v>
      </c>
      <c r="L857"/>
      <c r="M857" s="1">
        <v>1055</v>
      </c>
      <c r="N857" s="1" t="s">
        <v>1261</v>
      </c>
      <c r="O857" s="1" t="s">
        <v>1494</v>
      </c>
      <c r="P857" s="1" t="s">
        <v>247</v>
      </c>
      <c r="Q857" s="1" t="s">
        <v>1518</v>
      </c>
    </row>
    <row r="858" spans="3:17" x14ac:dyDescent="0.2">
      <c r="C858" s="3" t="s">
        <v>354</v>
      </c>
      <c r="L858"/>
      <c r="M858" s="1">
        <v>1056</v>
      </c>
      <c r="N858" s="1" t="s">
        <v>1261</v>
      </c>
      <c r="O858" s="1" t="s">
        <v>1494</v>
      </c>
      <c r="P858" s="1" t="s">
        <v>248</v>
      </c>
      <c r="Q858" s="1" t="s">
        <v>1471</v>
      </c>
    </row>
    <row r="859" spans="3:17" x14ac:dyDescent="0.2">
      <c r="C859" s="3" t="s">
        <v>355</v>
      </c>
      <c r="L859"/>
      <c r="M859" s="1">
        <v>1057</v>
      </c>
      <c r="N859" s="1" t="s">
        <v>1261</v>
      </c>
      <c r="O859" s="1" t="s">
        <v>1494</v>
      </c>
      <c r="P859" s="1" t="s">
        <v>248</v>
      </c>
      <c r="Q859" s="1" t="s">
        <v>1518</v>
      </c>
    </row>
    <row r="860" spans="3:17" x14ac:dyDescent="0.2">
      <c r="C860" s="3" t="s">
        <v>356</v>
      </c>
      <c r="L860"/>
      <c r="M860" s="1">
        <v>1058</v>
      </c>
      <c r="N860" s="1" t="s">
        <v>1261</v>
      </c>
      <c r="O860" s="1" t="s">
        <v>1494</v>
      </c>
      <c r="P860" s="1" t="s">
        <v>249</v>
      </c>
      <c r="Q860" s="1" t="s">
        <v>1471</v>
      </c>
    </row>
    <row r="861" spans="3:17" x14ac:dyDescent="0.2">
      <c r="C861" s="3" t="s">
        <v>357</v>
      </c>
      <c r="L861"/>
      <c r="M861" s="1">
        <v>1059</v>
      </c>
      <c r="N861" s="1" t="s">
        <v>1261</v>
      </c>
      <c r="O861" s="1" t="s">
        <v>1494</v>
      </c>
      <c r="P861" s="1" t="s">
        <v>249</v>
      </c>
      <c r="Q861" s="1" t="s">
        <v>1518</v>
      </c>
    </row>
    <row r="862" spans="3:17" x14ac:dyDescent="0.2">
      <c r="C862" s="3" t="s">
        <v>358</v>
      </c>
      <c r="L862"/>
      <c r="M862" s="1">
        <v>1066</v>
      </c>
      <c r="N862" s="1" t="s">
        <v>1261</v>
      </c>
      <c r="O862" s="1" t="s">
        <v>1517</v>
      </c>
      <c r="P862" s="1" t="s">
        <v>1471</v>
      </c>
      <c r="Q862" s="1" t="s">
        <v>1471</v>
      </c>
    </row>
    <row r="863" spans="3:17" x14ac:dyDescent="0.2">
      <c r="C863" s="3" t="s">
        <v>1357</v>
      </c>
      <c r="L863"/>
      <c r="M863" s="1">
        <v>1072</v>
      </c>
      <c r="N863" s="1" t="s">
        <v>1261</v>
      </c>
      <c r="O863" s="1" t="s">
        <v>1517</v>
      </c>
      <c r="P863" s="1" t="s">
        <v>1547</v>
      </c>
      <c r="Q863" s="1" t="s">
        <v>1471</v>
      </c>
    </row>
    <row r="864" spans="3:17" x14ac:dyDescent="0.2">
      <c r="C864" s="3" t="s">
        <v>1358</v>
      </c>
      <c r="L864"/>
      <c r="M864" s="1">
        <v>1073</v>
      </c>
      <c r="N864" s="1" t="s">
        <v>1261</v>
      </c>
      <c r="O864" s="1" t="s">
        <v>1517</v>
      </c>
      <c r="P864" s="1" t="s">
        <v>251</v>
      </c>
      <c r="Q864" s="1" t="s">
        <v>1471</v>
      </c>
    </row>
    <row r="865" spans="3:17" x14ac:dyDescent="0.2">
      <c r="C865" s="3" t="s">
        <v>1359</v>
      </c>
      <c r="L865"/>
      <c r="M865" s="1">
        <v>1074</v>
      </c>
      <c r="N865" s="1" t="s">
        <v>1261</v>
      </c>
      <c r="O865" s="1" t="s">
        <v>1517</v>
      </c>
      <c r="P865" s="1" t="s">
        <v>251</v>
      </c>
      <c r="Q865" s="1" t="s">
        <v>1482</v>
      </c>
    </row>
    <row r="866" spans="3:17" x14ac:dyDescent="0.2">
      <c r="C866" s="3" t="s">
        <v>1360</v>
      </c>
      <c r="L866"/>
      <c r="M866" s="1">
        <v>1075</v>
      </c>
      <c r="N866" s="1" t="s">
        <v>1261</v>
      </c>
      <c r="O866" s="1" t="s">
        <v>1517</v>
      </c>
      <c r="P866" s="1" t="s">
        <v>253</v>
      </c>
      <c r="Q866" s="1" t="s">
        <v>1471</v>
      </c>
    </row>
    <row r="867" spans="3:17" x14ac:dyDescent="0.2">
      <c r="C867" s="3" t="s">
        <v>1361</v>
      </c>
      <c r="L867"/>
      <c r="M867" s="1">
        <v>1087</v>
      </c>
      <c r="N867" s="1" t="s">
        <v>1261</v>
      </c>
      <c r="O867" s="1" t="s">
        <v>1517</v>
      </c>
      <c r="P867" s="1" t="s">
        <v>254</v>
      </c>
      <c r="Q867" s="1" t="s">
        <v>1471</v>
      </c>
    </row>
    <row r="868" spans="3:17" x14ac:dyDescent="0.2">
      <c r="C868" s="3" t="s">
        <v>1362</v>
      </c>
      <c r="L868"/>
      <c r="M868" s="1">
        <v>1088</v>
      </c>
      <c r="N868" s="1" t="s">
        <v>1261</v>
      </c>
      <c r="O868" s="1" t="s">
        <v>1517</v>
      </c>
      <c r="P868" s="1" t="s">
        <v>254</v>
      </c>
      <c r="Q868" s="1" t="s">
        <v>1482</v>
      </c>
    </row>
    <row r="869" spans="3:17" x14ac:dyDescent="0.2">
      <c r="C869" s="3" t="s">
        <v>385</v>
      </c>
      <c r="L869"/>
      <c r="M869" s="1">
        <v>1089</v>
      </c>
      <c r="N869" s="1" t="s">
        <v>1261</v>
      </c>
      <c r="O869" s="1" t="s">
        <v>1517</v>
      </c>
      <c r="P869" s="1" t="s">
        <v>255</v>
      </c>
      <c r="Q869" s="1" t="s">
        <v>1471</v>
      </c>
    </row>
    <row r="870" spans="3:17" x14ac:dyDescent="0.2">
      <c r="C870" s="3" t="s">
        <v>386</v>
      </c>
      <c r="L870"/>
      <c r="M870" s="1">
        <v>1090</v>
      </c>
      <c r="N870" s="1" t="s">
        <v>1261</v>
      </c>
      <c r="O870" s="1" t="s">
        <v>1517</v>
      </c>
      <c r="P870" s="1" t="s">
        <v>255</v>
      </c>
      <c r="Q870" s="1" t="s">
        <v>1482</v>
      </c>
    </row>
    <row r="871" spans="3:17" x14ac:dyDescent="0.2">
      <c r="C871" s="3" t="s">
        <v>387</v>
      </c>
      <c r="L871"/>
      <c r="M871" s="1">
        <v>1078</v>
      </c>
      <c r="N871" s="1" t="s">
        <v>1261</v>
      </c>
      <c r="O871" s="1" t="s">
        <v>1517</v>
      </c>
      <c r="P871" s="1" t="s">
        <v>1220</v>
      </c>
      <c r="Q871" s="1" t="s">
        <v>1471</v>
      </c>
    </row>
    <row r="872" spans="3:17" x14ac:dyDescent="0.2">
      <c r="C872" s="3" t="s">
        <v>388</v>
      </c>
      <c r="L872"/>
      <c r="M872" s="1">
        <v>1079</v>
      </c>
      <c r="N872" s="1" t="s">
        <v>1261</v>
      </c>
      <c r="O872" s="1" t="s">
        <v>1517</v>
      </c>
      <c r="P872" s="1" t="s">
        <v>1220</v>
      </c>
      <c r="Q872" s="1" t="s">
        <v>1482</v>
      </c>
    </row>
    <row r="873" spans="3:17" x14ac:dyDescent="0.2">
      <c r="C873" s="3" t="s">
        <v>389</v>
      </c>
      <c r="L873"/>
      <c r="M873" s="1">
        <v>1076</v>
      </c>
      <c r="N873" s="1" t="s">
        <v>1261</v>
      </c>
      <c r="O873" s="1" t="s">
        <v>1517</v>
      </c>
      <c r="P873" s="1" t="s">
        <v>1221</v>
      </c>
      <c r="Q873" s="1" t="s">
        <v>1471</v>
      </c>
    </row>
    <row r="874" spans="3:17" x14ac:dyDescent="0.2">
      <c r="C874" s="3" t="s">
        <v>390</v>
      </c>
      <c r="L874"/>
      <c r="M874" s="1">
        <v>1077</v>
      </c>
      <c r="N874" s="1" t="s">
        <v>1261</v>
      </c>
      <c r="O874" s="1" t="s">
        <v>1517</v>
      </c>
      <c r="P874" s="1" t="s">
        <v>1221</v>
      </c>
      <c r="Q874" s="1" t="s">
        <v>1482</v>
      </c>
    </row>
    <row r="875" spans="3:17" x14ac:dyDescent="0.2">
      <c r="C875" s="3" t="s">
        <v>391</v>
      </c>
      <c r="L875"/>
      <c r="M875" s="1">
        <v>1080</v>
      </c>
      <c r="N875" s="1" t="s">
        <v>1261</v>
      </c>
      <c r="O875" s="1" t="s">
        <v>1517</v>
      </c>
      <c r="P875" s="1" t="s">
        <v>1222</v>
      </c>
      <c r="Q875" s="1" t="s">
        <v>1471</v>
      </c>
    </row>
    <row r="876" spans="3:17" x14ac:dyDescent="0.2">
      <c r="C876" s="3" t="s">
        <v>392</v>
      </c>
      <c r="L876"/>
      <c r="M876" s="1">
        <v>1081</v>
      </c>
      <c r="N876" s="1" t="s">
        <v>1261</v>
      </c>
      <c r="O876" s="1" t="s">
        <v>1517</v>
      </c>
      <c r="P876" s="1" t="s">
        <v>1223</v>
      </c>
      <c r="Q876" s="1" t="s">
        <v>1471</v>
      </c>
    </row>
    <row r="877" spans="3:17" x14ac:dyDescent="0.2">
      <c r="C877" s="3" t="s">
        <v>393</v>
      </c>
      <c r="L877"/>
      <c r="M877" s="1">
        <v>1082</v>
      </c>
      <c r="N877" s="1" t="s">
        <v>1261</v>
      </c>
      <c r="O877" s="1" t="s">
        <v>1517</v>
      </c>
      <c r="P877" s="1" t="s">
        <v>1223</v>
      </c>
      <c r="Q877" s="1" t="s">
        <v>1482</v>
      </c>
    </row>
    <row r="878" spans="3:17" x14ac:dyDescent="0.2">
      <c r="C878" s="3" t="s">
        <v>394</v>
      </c>
      <c r="L878"/>
      <c r="M878" s="1">
        <v>1083</v>
      </c>
      <c r="N878" s="1" t="s">
        <v>1261</v>
      </c>
      <c r="O878" s="1" t="s">
        <v>1517</v>
      </c>
      <c r="P878" s="1" t="s">
        <v>1224</v>
      </c>
      <c r="Q878" s="1" t="s">
        <v>1471</v>
      </c>
    </row>
    <row r="879" spans="3:17" x14ac:dyDescent="0.2">
      <c r="C879" s="3" t="s">
        <v>395</v>
      </c>
      <c r="L879"/>
      <c r="M879" s="1">
        <v>1084</v>
      </c>
      <c r="N879" s="1" t="s">
        <v>1261</v>
      </c>
      <c r="O879" s="1" t="s">
        <v>1517</v>
      </c>
      <c r="P879" s="1" t="s">
        <v>1224</v>
      </c>
      <c r="Q879" s="1" t="s">
        <v>1482</v>
      </c>
    </row>
    <row r="880" spans="3:17" x14ac:dyDescent="0.2">
      <c r="C880" s="3" t="s">
        <v>396</v>
      </c>
      <c r="L880"/>
      <c r="M880" s="1">
        <v>1107</v>
      </c>
      <c r="N880" s="1" t="s">
        <v>1262</v>
      </c>
      <c r="O880" s="1" t="s">
        <v>1035</v>
      </c>
      <c r="P880" s="1" t="s">
        <v>1480</v>
      </c>
      <c r="Q880" s="1" t="s">
        <v>1471</v>
      </c>
    </row>
    <row r="881" spans="3:17" x14ac:dyDescent="0.2">
      <c r="C881" s="3" t="s">
        <v>435</v>
      </c>
      <c r="L881"/>
      <c r="M881" s="1">
        <v>1108</v>
      </c>
      <c r="N881" s="1" t="s">
        <v>1262</v>
      </c>
      <c r="O881" s="1" t="s">
        <v>1035</v>
      </c>
      <c r="P881" s="1" t="s">
        <v>1029</v>
      </c>
      <c r="Q881" s="1" t="s">
        <v>1471</v>
      </c>
    </row>
    <row r="882" spans="3:17" x14ac:dyDescent="0.2">
      <c r="C882" s="3" t="s">
        <v>436</v>
      </c>
      <c r="L882"/>
      <c r="M882" s="1">
        <v>1109</v>
      </c>
      <c r="N882" s="1" t="s">
        <v>1262</v>
      </c>
      <c r="O882" s="1" t="s">
        <v>1035</v>
      </c>
      <c r="P882" s="1" t="s">
        <v>1029</v>
      </c>
      <c r="Q882" s="1" t="s">
        <v>1563</v>
      </c>
    </row>
    <row r="883" spans="3:17" x14ac:dyDescent="0.2">
      <c r="C883" s="3" t="s">
        <v>437</v>
      </c>
      <c r="L883"/>
      <c r="M883" s="1">
        <v>1126</v>
      </c>
      <c r="N883" s="1" t="s">
        <v>1262</v>
      </c>
      <c r="O883" s="1" t="s">
        <v>1041</v>
      </c>
      <c r="P883" s="1" t="s">
        <v>882</v>
      </c>
      <c r="Q883" s="1" t="s">
        <v>1185</v>
      </c>
    </row>
    <row r="884" spans="3:17" x14ac:dyDescent="0.2">
      <c r="C884" s="3" t="s">
        <v>438</v>
      </c>
      <c r="L884"/>
      <c r="M884" s="1">
        <v>1130</v>
      </c>
      <c r="N884" s="1" t="s">
        <v>1225</v>
      </c>
      <c r="O884" s="1" t="s">
        <v>877</v>
      </c>
      <c r="P884" s="1" t="s">
        <v>1480</v>
      </c>
      <c r="Q884" s="1" t="s">
        <v>1471</v>
      </c>
    </row>
    <row r="885" spans="3:17" x14ac:dyDescent="0.2">
      <c r="C885" s="3" t="s">
        <v>439</v>
      </c>
      <c r="L885"/>
      <c r="M885" s="1">
        <v>1131</v>
      </c>
      <c r="N885" s="1" t="s">
        <v>1225</v>
      </c>
      <c r="O885" s="1" t="s">
        <v>877</v>
      </c>
      <c r="P885" s="1" t="s">
        <v>1029</v>
      </c>
      <c r="Q885" s="1" t="s">
        <v>1471</v>
      </c>
    </row>
    <row r="886" spans="3:17" x14ac:dyDescent="0.2">
      <c r="C886" s="3" t="s">
        <v>440</v>
      </c>
      <c r="L886"/>
      <c r="M886" s="1">
        <v>1132</v>
      </c>
      <c r="N886" s="1" t="s">
        <v>1225</v>
      </c>
      <c r="O886" s="1" t="s">
        <v>877</v>
      </c>
      <c r="P886" s="1" t="s">
        <v>1029</v>
      </c>
      <c r="Q886" s="1" t="s">
        <v>1563</v>
      </c>
    </row>
    <row r="887" spans="3:17" x14ac:dyDescent="0.2">
      <c r="C887" s="3" t="s">
        <v>441</v>
      </c>
      <c r="L887"/>
      <c r="M887" s="1">
        <v>1133</v>
      </c>
      <c r="N887" s="1" t="s">
        <v>1225</v>
      </c>
      <c r="O887" s="1" t="s">
        <v>877</v>
      </c>
      <c r="P887" s="1" t="s">
        <v>1226</v>
      </c>
      <c r="Q887" s="1" t="s">
        <v>1471</v>
      </c>
    </row>
    <row r="888" spans="3:17" x14ac:dyDescent="0.2">
      <c r="C888" s="3" t="s">
        <v>1436</v>
      </c>
      <c r="L888"/>
      <c r="M888" s="1">
        <v>1134</v>
      </c>
      <c r="N888" s="1" t="s">
        <v>1225</v>
      </c>
      <c r="O888" s="1" t="s">
        <v>877</v>
      </c>
      <c r="P888" s="1" t="s">
        <v>1226</v>
      </c>
      <c r="Q888" s="1" t="s">
        <v>1563</v>
      </c>
    </row>
    <row r="889" spans="3:17" x14ac:dyDescent="0.2">
      <c r="C889" s="3" t="s">
        <v>1437</v>
      </c>
      <c r="L889"/>
      <c r="M889" s="1">
        <v>1143</v>
      </c>
      <c r="N889" s="1" t="s">
        <v>1263</v>
      </c>
      <c r="O889" s="1" t="s">
        <v>1264</v>
      </c>
      <c r="P889" s="1" t="s">
        <v>1227</v>
      </c>
      <c r="Q889" s="1" t="s">
        <v>1471</v>
      </c>
    </row>
    <row r="890" spans="3:17" x14ac:dyDescent="0.2">
      <c r="C890" s="3" t="s">
        <v>1438</v>
      </c>
      <c r="L890"/>
      <c r="M890" s="1">
        <v>1144</v>
      </c>
      <c r="N890" s="1" t="s">
        <v>1263</v>
      </c>
      <c r="O890" s="1" t="s">
        <v>1264</v>
      </c>
      <c r="P890" s="1" t="s">
        <v>1228</v>
      </c>
      <c r="Q890" s="1" t="s">
        <v>1471</v>
      </c>
    </row>
    <row r="891" spans="3:17" x14ac:dyDescent="0.2">
      <c r="C891" s="3" t="s">
        <v>1439</v>
      </c>
      <c r="L891"/>
      <c r="M891" s="1">
        <v>1145</v>
      </c>
      <c r="N891" s="1" t="s">
        <v>1263</v>
      </c>
      <c r="O891" s="1" t="s">
        <v>1264</v>
      </c>
      <c r="P891" s="1" t="s">
        <v>1228</v>
      </c>
      <c r="Q891" s="1" t="s">
        <v>1472</v>
      </c>
    </row>
    <row r="892" spans="3:17" x14ac:dyDescent="0.2">
      <c r="C892" s="3" t="s">
        <v>1440</v>
      </c>
      <c r="L892"/>
      <c r="M892" s="1">
        <v>1146</v>
      </c>
      <c r="N892" s="1" t="s">
        <v>1263</v>
      </c>
      <c r="O892" s="1" t="s">
        <v>1264</v>
      </c>
      <c r="P892" s="1" t="s">
        <v>1229</v>
      </c>
      <c r="Q892" s="1" t="s">
        <v>1471</v>
      </c>
    </row>
    <row r="893" spans="3:17" x14ac:dyDescent="0.2">
      <c r="C893" s="3" t="s">
        <v>1441</v>
      </c>
      <c r="L893"/>
      <c r="M893" s="1">
        <v>1147</v>
      </c>
      <c r="N893" s="1" t="s">
        <v>1263</v>
      </c>
      <c r="O893" s="1" t="s">
        <v>1264</v>
      </c>
      <c r="P893" s="1" t="s">
        <v>1229</v>
      </c>
      <c r="Q893" s="1" t="s">
        <v>1563</v>
      </c>
    </row>
    <row r="894" spans="3:17" x14ac:dyDescent="0.2">
      <c r="C894" s="3" t="s">
        <v>1442</v>
      </c>
      <c r="L894"/>
      <c r="M894" s="1">
        <v>1154</v>
      </c>
      <c r="N894" s="1" t="s">
        <v>1263</v>
      </c>
      <c r="O894" s="1" t="s">
        <v>1230</v>
      </c>
      <c r="P894" s="1" t="s">
        <v>1231</v>
      </c>
      <c r="Q894" s="1" t="s">
        <v>1471</v>
      </c>
    </row>
    <row r="895" spans="3:17" x14ac:dyDescent="0.2">
      <c r="C895" s="3" t="s">
        <v>1443</v>
      </c>
      <c r="L895"/>
      <c r="M895" s="1">
        <v>1155</v>
      </c>
      <c r="N895" s="1" t="s">
        <v>1263</v>
      </c>
      <c r="O895" s="1" t="s">
        <v>1230</v>
      </c>
      <c r="P895" s="1" t="s">
        <v>1231</v>
      </c>
      <c r="Q895" s="1" t="s">
        <v>1472</v>
      </c>
    </row>
    <row r="896" spans="3:17" x14ac:dyDescent="0.2">
      <c r="C896" s="3" t="s">
        <v>1444</v>
      </c>
      <c r="L896"/>
      <c r="M896" s="1">
        <v>1160</v>
      </c>
      <c r="N896" s="1" t="s">
        <v>1263</v>
      </c>
      <c r="O896" s="1" t="s">
        <v>1232</v>
      </c>
      <c r="P896" s="1" t="s">
        <v>1480</v>
      </c>
      <c r="Q896" s="1" t="s">
        <v>1471</v>
      </c>
    </row>
    <row r="897" spans="3:17" x14ac:dyDescent="0.2">
      <c r="C897" s="3" t="s">
        <v>1445</v>
      </c>
      <c r="L897"/>
      <c r="M897" s="1">
        <v>1161</v>
      </c>
      <c r="N897" s="1" t="s">
        <v>1263</v>
      </c>
      <c r="O897" s="1" t="s">
        <v>1232</v>
      </c>
      <c r="P897" s="1" t="s">
        <v>1029</v>
      </c>
      <c r="Q897" s="1" t="s">
        <v>1471</v>
      </c>
    </row>
    <row r="898" spans="3:17" x14ac:dyDescent="0.2">
      <c r="C898" s="3" t="s">
        <v>1446</v>
      </c>
      <c r="L898"/>
      <c r="M898" s="1">
        <v>1162</v>
      </c>
      <c r="N898" s="1" t="s">
        <v>1263</v>
      </c>
      <c r="O898" s="1" t="s">
        <v>1232</v>
      </c>
      <c r="P898" s="1" t="s">
        <v>1029</v>
      </c>
      <c r="Q898" s="1" t="s">
        <v>1563</v>
      </c>
    </row>
    <row r="899" spans="3:17" x14ac:dyDescent="0.2">
      <c r="C899" s="3" t="s">
        <v>1447</v>
      </c>
      <c r="L899"/>
      <c r="M899" s="1">
        <v>1225</v>
      </c>
      <c r="N899" s="1" t="s">
        <v>1233</v>
      </c>
      <c r="O899" s="1" t="s">
        <v>1471</v>
      </c>
      <c r="P899" s="1" t="s">
        <v>1471</v>
      </c>
      <c r="Q899" s="1" t="s">
        <v>1471</v>
      </c>
    </row>
    <row r="900" spans="3:17" x14ac:dyDescent="0.2">
      <c r="C900" s="3" t="s">
        <v>1448</v>
      </c>
      <c r="L900"/>
      <c r="M900" s="1">
        <v>1226</v>
      </c>
      <c r="N900" s="1" t="s">
        <v>1233</v>
      </c>
      <c r="O900" s="1" t="s">
        <v>1483</v>
      </c>
      <c r="P900" s="1" t="s">
        <v>1471</v>
      </c>
      <c r="Q900" s="1" t="s">
        <v>1471</v>
      </c>
    </row>
    <row r="901" spans="3:17" x14ac:dyDescent="0.2">
      <c r="C901" s="3" t="s">
        <v>1449</v>
      </c>
      <c r="L901"/>
      <c r="M901" s="1">
        <v>1227</v>
      </c>
      <c r="N901" s="1" t="s">
        <v>1233</v>
      </c>
      <c r="O901" s="1" t="s">
        <v>885</v>
      </c>
      <c r="P901" s="1" t="s">
        <v>1471</v>
      </c>
      <c r="Q901" s="1" t="s">
        <v>1471</v>
      </c>
    </row>
    <row r="902" spans="3:17" x14ac:dyDescent="0.2">
      <c r="C902" s="3" t="s">
        <v>1450</v>
      </c>
      <c r="L902"/>
      <c r="M902" s="1">
        <v>1228</v>
      </c>
      <c r="N902" s="1" t="s">
        <v>1233</v>
      </c>
      <c r="O902" s="1" t="s">
        <v>885</v>
      </c>
      <c r="P902" s="1" t="s">
        <v>1234</v>
      </c>
      <c r="Q902" s="1" t="s">
        <v>1471</v>
      </c>
    </row>
    <row r="903" spans="3:17" x14ac:dyDescent="0.2">
      <c r="C903" s="3" t="s">
        <v>1451</v>
      </c>
      <c r="L903"/>
      <c r="M903" s="1">
        <v>1229</v>
      </c>
      <c r="N903" s="1" t="s">
        <v>1233</v>
      </c>
      <c r="O903" s="1" t="s">
        <v>885</v>
      </c>
      <c r="P903" s="1" t="s">
        <v>1235</v>
      </c>
      <c r="Q903" s="1" t="s">
        <v>1471</v>
      </c>
    </row>
    <row r="904" spans="3:17" x14ac:dyDescent="0.2">
      <c r="C904" s="3" t="s">
        <v>1452</v>
      </c>
      <c r="L904"/>
      <c r="M904" s="1">
        <v>1230</v>
      </c>
      <c r="N904" s="1" t="s">
        <v>1233</v>
      </c>
      <c r="O904" s="1" t="s">
        <v>885</v>
      </c>
      <c r="P904" s="1" t="s">
        <v>1235</v>
      </c>
      <c r="Q904" s="1" t="s">
        <v>1472</v>
      </c>
    </row>
    <row r="905" spans="3:17" x14ac:dyDescent="0.2">
      <c r="C905" s="3" t="s">
        <v>1453</v>
      </c>
      <c r="L905"/>
      <c r="M905" s="1">
        <v>1301</v>
      </c>
      <c r="N905" s="1" t="s">
        <v>275</v>
      </c>
      <c r="O905" s="1" t="s">
        <v>850</v>
      </c>
      <c r="P905" s="1" t="s">
        <v>851</v>
      </c>
      <c r="Q905" s="1" t="s">
        <v>1471</v>
      </c>
    </row>
    <row r="906" spans="3:17" x14ac:dyDescent="0.2">
      <c r="C906" s="3" t="s">
        <v>1454</v>
      </c>
      <c r="L906"/>
      <c r="M906" s="1">
        <v>1302</v>
      </c>
      <c r="N906" s="1" t="s">
        <v>275</v>
      </c>
      <c r="O906" s="1" t="s">
        <v>850</v>
      </c>
      <c r="P906" s="1" t="s">
        <v>1115</v>
      </c>
      <c r="Q906" s="1" t="s">
        <v>1471</v>
      </c>
    </row>
    <row r="907" spans="3:17" x14ac:dyDescent="0.2">
      <c r="C907" s="3" t="s">
        <v>1455</v>
      </c>
      <c r="L907"/>
      <c r="M907" s="1">
        <v>1303</v>
      </c>
      <c r="N907" s="1" t="s">
        <v>275</v>
      </c>
      <c r="O907" s="1" t="s">
        <v>850</v>
      </c>
      <c r="P907" s="1" t="s">
        <v>642</v>
      </c>
      <c r="Q907" s="1" t="s">
        <v>1471</v>
      </c>
    </row>
    <row r="908" spans="3:17" x14ac:dyDescent="0.2">
      <c r="C908" s="3" t="s">
        <v>1456</v>
      </c>
      <c r="L908"/>
      <c r="M908" s="1">
        <v>1304</v>
      </c>
      <c r="N908" s="1" t="s">
        <v>275</v>
      </c>
      <c r="O908" s="1" t="s">
        <v>850</v>
      </c>
      <c r="P908" s="1" t="s">
        <v>642</v>
      </c>
      <c r="Q908" s="1" t="s">
        <v>1522</v>
      </c>
    </row>
    <row r="909" spans="3:17" x14ac:dyDescent="0.2">
      <c r="C909" s="3" t="s">
        <v>1457</v>
      </c>
      <c r="L909"/>
      <c r="M909" s="1">
        <v>1308</v>
      </c>
      <c r="N909" s="1" t="s">
        <v>276</v>
      </c>
      <c r="O909" s="1" t="s">
        <v>891</v>
      </c>
      <c r="P909" s="1" t="s">
        <v>1480</v>
      </c>
      <c r="Q909" s="1" t="s">
        <v>1471</v>
      </c>
    </row>
    <row r="910" spans="3:17" x14ac:dyDescent="0.2">
      <c r="C910" s="3" t="s">
        <v>1458</v>
      </c>
      <c r="L910"/>
      <c r="M910" s="1">
        <v>1309</v>
      </c>
      <c r="N910" s="1" t="s">
        <v>276</v>
      </c>
      <c r="O910" s="1" t="s">
        <v>891</v>
      </c>
      <c r="P910" s="1" t="s">
        <v>1029</v>
      </c>
      <c r="Q910" s="1" t="s">
        <v>1471</v>
      </c>
    </row>
    <row r="911" spans="3:17" x14ac:dyDescent="0.2">
      <c r="C911" s="3" t="s">
        <v>1459</v>
      </c>
      <c r="L911"/>
      <c r="M911" s="1">
        <v>1310</v>
      </c>
      <c r="N911" s="1" t="s">
        <v>276</v>
      </c>
      <c r="O911" s="1" t="s">
        <v>891</v>
      </c>
      <c r="P911" s="1" t="s">
        <v>1029</v>
      </c>
      <c r="Q911" s="1" t="s">
        <v>1563</v>
      </c>
    </row>
    <row r="912" spans="3:17" x14ac:dyDescent="0.2">
      <c r="C912" s="3" t="s">
        <v>1460</v>
      </c>
      <c r="L912"/>
      <c r="M912" s="1">
        <v>1311</v>
      </c>
      <c r="N912" s="1" t="s">
        <v>276</v>
      </c>
      <c r="O912" s="1" t="s">
        <v>891</v>
      </c>
      <c r="P912" s="1" t="s">
        <v>204</v>
      </c>
      <c r="Q912" s="1" t="s">
        <v>1471</v>
      </c>
    </row>
    <row r="913" spans="3:17" x14ac:dyDescent="0.2">
      <c r="C913" s="3" t="s">
        <v>1461</v>
      </c>
      <c r="L913"/>
      <c r="M913" s="1">
        <v>1312</v>
      </c>
      <c r="N913" s="1" t="s">
        <v>276</v>
      </c>
      <c r="O913" s="1" t="s">
        <v>891</v>
      </c>
      <c r="P913" s="1" t="s">
        <v>204</v>
      </c>
      <c r="Q913" s="1" t="s">
        <v>1563</v>
      </c>
    </row>
    <row r="914" spans="3:17" x14ac:dyDescent="0.2">
      <c r="C914" s="3" t="s">
        <v>1462</v>
      </c>
      <c r="L914"/>
      <c r="M914" s="1">
        <v>1313</v>
      </c>
      <c r="N914" s="1" t="s">
        <v>276</v>
      </c>
      <c r="O914" s="1" t="s">
        <v>891</v>
      </c>
      <c r="P914" s="1" t="s">
        <v>1236</v>
      </c>
      <c r="Q914" s="1" t="s">
        <v>1471</v>
      </c>
    </row>
    <row r="915" spans="3:17" x14ac:dyDescent="0.2">
      <c r="C915" s="3" t="s">
        <v>1463</v>
      </c>
      <c r="L915"/>
      <c r="M915" s="1">
        <v>1314</v>
      </c>
      <c r="N915" s="1" t="s">
        <v>276</v>
      </c>
      <c r="O915" s="1" t="s">
        <v>891</v>
      </c>
      <c r="P915" s="1" t="s">
        <v>1236</v>
      </c>
      <c r="Q915" s="1" t="s">
        <v>1563</v>
      </c>
    </row>
    <row r="916" spans="3:17" x14ac:dyDescent="0.2">
      <c r="C916" s="3" t="s">
        <v>1426</v>
      </c>
      <c r="L916"/>
      <c r="M916" s="1">
        <v>1318</v>
      </c>
      <c r="N916" s="1" t="s">
        <v>1237</v>
      </c>
      <c r="O916" s="1" t="s">
        <v>893</v>
      </c>
      <c r="P916" s="1" t="s">
        <v>1480</v>
      </c>
      <c r="Q916" s="1" t="s">
        <v>1471</v>
      </c>
    </row>
    <row r="917" spans="3:17" x14ac:dyDescent="0.2">
      <c r="C917" s="3" t="s">
        <v>1427</v>
      </c>
      <c r="L917"/>
      <c r="M917" s="1">
        <v>1319</v>
      </c>
      <c r="N917" s="1" t="s">
        <v>1237</v>
      </c>
      <c r="O917" s="1" t="s">
        <v>893</v>
      </c>
      <c r="P917" s="1" t="s">
        <v>1238</v>
      </c>
      <c r="Q917" s="1" t="s">
        <v>1471</v>
      </c>
    </row>
    <row r="918" spans="3:17" x14ac:dyDescent="0.2">
      <c r="C918" s="3" t="s">
        <v>1428</v>
      </c>
      <c r="L918"/>
      <c r="M918" s="1">
        <v>1320</v>
      </c>
      <c r="N918" s="1" t="s">
        <v>1237</v>
      </c>
      <c r="O918" s="1" t="s">
        <v>893</v>
      </c>
      <c r="P918" s="1" t="s">
        <v>1238</v>
      </c>
      <c r="Q918" s="1" t="s">
        <v>1563</v>
      </c>
    </row>
    <row r="919" spans="3:17" x14ac:dyDescent="0.2">
      <c r="C919" s="3" t="s">
        <v>1429</v>
      </c>
      <c r="L919"/>
      <c r="M919" s="1">
        <v>1322</v>
      </c>
      <c r="N919" s="1" t="s">
        <v>1237</v>
      </c>
      <c r="O919" s="1" t="s">
        <v>1035</v>
      </c>
      <c r="P919" s="1" t="s">
        <v>1480</v>
      </c>
      <c r="Q919" s="1" t="s">
        <v>1471</v>
      </c>
    </row>
    <row r="920" spans="3:17" x14ac:dyDescent="0.2">
      <c r="C920" s="3" t="s">
        <v>1430</v>
      </c>
      <c r="L920"/>
      <c r="M920" s="1">
        <v>1323</v>
      </c>
      <c r="N920" s="1" t="s">
        <v>1237</v>
      </c>
      <c r="O920" s="1" t="s">
        <v>1035</v>
      </c>
      <c r="P920" s="1" t="s">
        <v>1029</v>
      </c>
      <c r="Q920" s="1" t="s">
        <v>1471</v>
      </c>
    </row>
    <row r="921" spans="3:17" x14ac:dyDescent="0.2">
      <c r="C921" s="3" t="s">
        <v>1431</v>
      </c>
      <c r="L921"/>
      <c r="M921" s="1">
        <v>1324</v>
      </c>
      <c r="N921" s="1" t="s">
        <v>1237</v>
      </c>
      <c r="O921" s="1" t="s">
        <v>1035</v>
      </c>
      <c r="P921" s="1" t="s">
        <v>1029</v>
      </c>
      <c r="Q921" s="1" t="s">
        <v>1563</v>
      </c>
    </row>
    <row r="922" spans="3:17" x14ac:dyDescent="0.2">
      <c r="C922" s="3" t="s">
        <v>1432</v>
      </c>
      <c r="L922"/>
      <c r="M922" s="1">
        <v>102</v>
      </c>
      <c r="N922" s="1" t="s">
        <v>890</v>
      </c>
      <c r="O922" s="1" t="s">
        <v>1499</v>
      </c>
      <c r="P922" s="1" t="s">
        <v>1471</v>
      </c>
      <c r="Q922" s="1" t="s">
        <v>1471</v>
      </c>
    </row>
    <row r="923" spans="3:17" x14ac:dyDescent="0.2">
      <c r="C923" s="3" t="s">
        <v>1433</v>
      </c>
      <c r="L923"/>
      <c r="M923" s="1">
        <v>103</v>
      </c>
      <c r="N923" s="1" t="s">
        <v>890</v>
      </c>
      <c r="O923" s="1" t="s">
        <v>1499</v>
      </c>
      <c r="P923" s="1" t="s">
        <v>1239</v>
      </c>
      <c r="Q923" s="1" t="s">
        <v>1471</v>
      </c>
    </row>
    <row r="924" spans="3:17" x14ac:dyDescent="0.2">
      <c r="C924" s="3" t="s">
        <v>1434</v>
      </c>
      <c r="L924"/>
      <c r="M924" s="1">
        <v>104</v>
      </c>
      <c r="N924" s="1" t="s">
        <v>890</v>
      </c>
      <c r="O924" s="1" t="s">
        <v>1499</v>
      </c>
      <c r="P924" s="1" t="s">
        <v>1240</v>
      </c>
      <c r="Q924" s="1" t="s">
        <v>1471</v>
      </c>
    </row>
    <row r="925" spans="3:17" x14ac:dyDescent="0.2">
      <c r="C925" s="3" t="s">
        <v>1435</v>
      </c>
      <c r="L925"/>
      <c r="M925" s="1">
        <v>105</v>
      </c>
      <c r="N925" s="1" t="s">
        <v>890</v>
      </c>
      <c r="O925" s="1" t="s">
        <v>1499</v>
      </c>
      <c r="P925" s="1" t="s">
        <v>1240</v>
      </c>
      <c r="Q925" s="1" t="s">
        <v>1495</v>
      </c>
    </row>
    <row r="926" spans="3:17" x14ac:dyDescent="0.2">
      <c r="C926" s="3" t="s">
        <v>448</v>
      </c>
      <c r="L926"/>
      <c r="M926" s="1">
        <v>106</v>
      </c>
      <c r="N926" s="1" t="s">
        <v>890</v>
      </c>
      <c r="O926" s="1" t="s">
        <v>1499</v>
      </c>
      <c r="P926" s="1" t="s">
        <v>1241</v>
      </c>
      <c r="Q926" s="1" t="s">
        <v>1471</v>
      </c>
    </row>
    <row r="927" spans="3:17" x14ac:dyDescent="0.2">
      <c r="C927" s="3" t="s">
        <v>449</v>
      </c>
      <c r="L927"/>
      <c r="M927" s="1">
        <v>107</v>
      </c>
      <c r="N927" s="1" t="s">
        <v>890</v>
      </c>
      <c r="O927" s="1" t="s">
        <v>1499</v>
      </c>
      <c r="P927" s="1" t="s">
        <v>1242</v>
      </c>
      <c r="Q927" s="1" t="s">
        <v>1471</v>
      </c>
    </row>
    <row r="928" spans="3:17" x14ac:dyDescent="0.2">
      <c r="C928" s="3" t="s">
        <v>450</v>
      </c>
      <c r="L928"/>
      <c r="M928" s="1">
        <v>108</v>
      </c>
      <c r="N928" s="1" t="s">
        <v>890</v>
      </c>
      <c r="O928" s="1" t="s">
        <v>1499</v>
      </c>
      <c r="P928" s="1" t="s">
        <v>1186</v>
      </c>
      <c r="Q928" s="1" t="s">
        <v>1471</v>
      </c>
    </row>
    <row r="929" spans="3:17" x14ac:dyDescent="0.2">
      <c r="C929" s="3" t="s">
        <v>451</v>
      </c>
      <c r="L929"/>
      <c r="M929" s="1">
        <v>109</v>
      </c>
      <c r="N929" s="1" t="s">
        <v>890</v>
      </c>
      <c r="O929" s="1" t="s">
        <v>1499</v>
      </c>
      <c r="P929" s="1" t="s">
        <v>1186</v>
      </c>
      <c r="Q929" s="1" t="s">
        <v>1495</v>
      </c>
    </row>
    <row r="930" spans="3:17" x14ac:dyDescent="0.2">
      <c r="C930" s="3" t="s">
        <v>452</v>
      </c>
      <c r="L930"/>
      <c r="M930" s="1">
        <v>110</v>
      </c>
      <c r="N930" s="1" t="s">
        <v>890</v>
      </c>
      <c r="O930" s="1" t="s">
        <v>1499</v>
      </c>
      <c r="P930" s="1" t="s">
        <v>1187</v>
      </c>
      <c r="Q930" s="1" t="s">
        <v>1471</v>
      </c>
    </row>
    <row r="931" spans="3:17" x14ac:dyDescent="0.2">
      <c r="C931" s="3" t="s">
        <v>453</v>
      </c>
      <c r="L931"/>
      <c r="M931" s="1">
        <v>111</v>
      </c>
      <c r="N931" s="1" t="s">
        <v>890</v>
      </c>
      <c r="O931" s="1" t="s">
        <v>1499</v>
      </c>
      <c r="P931" s="1" t="s">
        <v>1187</v>
      </c>
      <c r="Q931" s="1" t="s">
        <v>1495</v>
      </c>
    </row>
    <row r="932" spans="3:17" x14ac:dyDescent="0.2">
      <c r="C932" s="3" t="s">
        <v>454</v>
      </c>
      <c r="L932"/>
      <c r="M932" s="1">
        <v>112</v>
      </c>
      <c r="N932" s="1" t="s">
        <v>890</v>
      </c>
      <c r="O932" s="1" t="s">
        <v>1499</v>
      </c>
      <c r="P932" s="1" t="s">
        <v>1188</v>
      </c>
      <c r="Q932" s="1" t="s">
        <v>1471</v>
      </c>
    </row>
    <row r="933" spans="3:17" x14ac:dyDescent="0.2">
      <c r="C933" s="3" t="s">
        <v>455</v>
      </c>
      <c r="L933"/>
      <c r="M933" s="1">
        <v>113</v>
      </c>
      <c r="N933" s="1" t="s">
        <v>890</v>
      </c>
      <c r="O933" s="1" t="s">
        <v>1499</v>
      </c>
      <c r="P933" s="1" t="s">
        <v>1188</v>
      </c>
      <c r="Q933" s="1" t="s">
        <v>1495</v>
      </c>
    </row>
    <row r="934" spans="3:17" x14ac:dyDescent="0.2">
      <c r="C934" s="3" t="s">
        <v>456</v>
      </c>
      <c r="L934"/>
      <c r="M934" s="1">
        <v>114</v>
      </c>
      <c r="N934" s="1" t="s">
        <v>890</v>
      </c>
      <c r="O934" s="1" t="s">
        <v>1499</v>
      </c>
      <c r="P934" s="1" t="s">
        <v>1189</v>
      </c>
      <c r="Q934" s="1" t="s">
        <v>1471</v>
      </c>
    </row>
    <row r="935" spans="3:17" x14ac:dyDescent="0.2">
      <c r="C935" s="3" t="s">
        <v>457</v>
      </c>
      <c r="L935"/>
      <c r="M935" s="1">
        <v>115</v>
      </c>
      <c r="N935" s="1" t="s">
        <v>890</v>
      </c>
      <c r="O935" s="1" t="s">
        <v>1499</v>
      </c>
      <c r="P935" s="1" t="s">
        <v>1189</v>
      </c>
      <c r="Q935" s="1" t="s">
        <v>1495</v>
      </c>
    </row>
    <row r="936" spans="3:17" x14ac:dyDescent="0.2">
      <c r="C936" s="3" t="s">
        <v>458</v>
      </c>
      <c r="L936"/>
      <c r="M936" s="1">
        <v>116</v>
      </c>
      <c r="N936" s="1" t="s">
        <v>890</v>
      </c>
      <c r="O936" s="1" t="s">
        <v>1499</v>
      </c>
      <c r="P936" s="1" t="s">
        <v>1500</v>
      </c>
      <c r="Q936" s="1" t="s">
        <v>1471</v>
      </c>
    </row>
    <row r="937" spans="3:17" x14ac:dyDescent="0.2">
      <c r="C937" s="3" t="s">
        <v>459</v>
      </c>
      <c r="L937"/>
      <c r="M937" s="1">
        <v>117</v>
      </c>
      <c r="N937" s="1" t="s">
        <v>890</v>
      </c>
      <c r="O937" s="1" t="s">
        <v>1499</v>
      </c>
      <c r="P937" s="1" t="s">
        <v>1243</v>
      </c>
      <c r="Q937" s="1" t="s">
        <v>1471</v>
      </c>
    </row>
    <row r="938" spans="3:17" x14ac:dyDescent="0.2">
      <c r="C938" s="3" t="s">
        <v>460</v>
      </c>
      <c r="L938"/>
      <c r="M938" s="1">
        <v>118</v>
      </c>
      <c r="N938" s="1" t="s">
        <v>890</v>
      </c>
      <c r="O938" s="1" t="s">
        <v>1499</v>
      </c>
      <c r="P938" s="1" t="s">
        <v>1190</v>
      </c>
      <c r="Q938" s="1" t="s">
        <v>1471</v>
      </c>
    </row>
    <row r="939" spans="3:17" x14ac:dyDescent="0.2">
      <c r="C939" s="3" t="s">
        <v>461</v>
      </c>
      <c r="L939"/>
      <c r="M939" s="1">
        <v>119</v>
      </c>
      <c r="N939" s="1" t="s">
        <v>890</v>
      </c>
      <c r="O939" s="1" t="s">
        <v>1499</v>
      </c>
      <c r="P939" s="1" t="s">
        <v>1190</v>
      </c>
      <c r="Q939" s="1" t="s">
        <v>1495</v>
      </c>
    </row>
    <row r="940" spans="3:17" x14ac:dyDescent="0.2">
      <c r="C940" s="3" t="s">
        <v>462</v>
      </c>
      <c r="L940"/>
      <c r="M940" s="1">
        <v>120</v>
      </c>
      <c r="N940" s="1" t="s">
        <v>890</v>
      </c>
      <c r="O940" s="1" t="s">
        <v>1499</v>
      </c>
      <c r="P940" s="1" t="s">
        <v>1191</v>
      </c>
      <c r="Q940" s="1" t="s">
        <v>1471</v>
      </c>
    </row>
    <row r="941" spans="3:17" x14ac:dyDescent="0.2">
      <c r="C941" s="3" t="s">
        <v>463</v>
      </c>
      <c r="L941"/>
      <c r="M941" s="1">
        <v>121</v>
      </c>
      <c r="N941" s="1" t="s">
        <v>890</v>
      </c>
      <c r="O941" s="1" t="s">
        <v>1499</v>
      </c>
      <c r="P941" s="1" t="s">
        <v>1191</v>
      </c>
      <c r="Q941" s="1" t="s">
        <v>1495</v>
      </c>
    </row>
    <row r="942" spans="3:17" x14ac:dyDescent="0.2">
      <c r="C942" s="3" t="s">
        <v>464</v>
      </c>
      <c r="L942"/>
      <c r="M942" s="1">
        <v>128</v>
      </c>
      <c r="N942" s="1" t="s">
        <v>890</v>
      </c>
      <c r="O942" s="1" t="s">
        <v>1499</v>
      </c>
      <c r="P942" s="1" t="s">
        <v>1497</v>
      </c>
      <c r="Q942" s="1" t="s">
        <v>1471</v>
      </c>
    </row>
    <row r="943" spans="3:17" x14ac:dyDescent="0.2">
      <c r="C943" s="3" t="s">
        <v>465</v>
      </c>
      <c r="L943"/>
      <c r="M943" s="1">
        <v>129</v>
      </c>
      <c r="N943" s="1" t="s">
        <v>890</v>
      </c>
      <c r="O943" s="1" t="s">
        <v>1499</v>
      </c>
      <c r="P943" s="1" t="s">
        <v>1040</v>
      </c>
      <c r="Q943" s="1" t="s">
        <v>1471</v>
      </c>
    </row>
    <row r="944" spans="3:17" x14ac:dyDescent="0.2">
      <c r="C944" s="3" t="s">
        <v>466</v>
      </c>
      <c r="L944"/>
      <c r="M944" s="1">
        <v>130</v>
      </c>
      <c r="N944" s="1" t="s">
        <v>890</v>
      </c>
      <c r="O944" s="1" t="s">
        <v>1499</v>
      </c>
      <c r="P944" s="1" t="s">
        <v>1040</v>
      </c>
      <c r="Q944" s="1" t="s">
        <v>1563</v>
      </c>
    </row>
    <row r="945" spans="3:17" x14ac:dyDescent="0.2">
      <c r="C945" s="3" t="s">
        <v>467</v>
      </c>
      <c r="L945"/>
      <c r="M945" s="1">
        <v>122</v>
      </c>
      <c r="N945" s="1" t="s">
        <v>890</v>
      </c>
      <c r="O945" s="1" t="s">
        <v>1499</v>
      </c>
      <c r="P945" s="1" t="s">
        <v>1244</v>
      </c>
      <c r="Q945" s="1" t="s">
        <v>1471</v>
      </c>
    </row>
    <row r="946" spans="3:17" x14ac:dyDescent="0.2">
      <c r="C946" s="3" t="s">
        <v>468</v>
      </c>
      <c r="L946"/>
      <c r="M946" s="1">
        <v>123</v>
      </c>
      <c r="N946" s="1" t="s">
        <v>890</v>
      </c>
      <c r="O946" s="1" t="s">
        <v>1499</v>
      </c>
      <c r="P946" s="1" t="s">
        <v>1245</v>
      </c>
      <c r="Q946" s="1" t="s">
        <v>1471</v>
      </c>
    </row>
    <row r="947" spans="3:17" x14ac:dyDescent="0.2">
      <c r="C947" s="3" t="s">
        <v>469</v>
      </c>
      <c r="L947"/>
      <c r="M947" s="1">
        <v>124</v>
      </c>
      <c r="N947" s="1" t="s">
        <v>890</v>
      </c>
      <c r="O947" s="1" t="s">
        <v>1499</v>
      </c>
      <c r="P947" s="1" t="s">
        <v>1246</v>
      </c>
      <c r="Q947" s="1" t="s">
        <v>1471</v>
      </c>
    </row>
    <row r="948" spans="3:17" x14ac:dyDescent="0.2">
      <c r="C948" s="3" t="s">
        <v>470</v>
      </c>
      <c r="L948"/>
      <c r="M948" s="1">
        <v>125</v>
      </c>
      <c r="N948" s="1" t="s">
        <v>890</v>
      </c>
      <c r="O948" s="1" t="s">
        <v>1499</v>
      </c>
      <c r="P948" s="1" t="s">
        <v>1246</v>
      </c>
      <c r="Q948" s="1" t="s">
        <v>1495</v>
      </c>
    </row>
    <row r="949" spans="3:17" x14ac:dyDescent="0.2">
      <c r="C949" s="3" t="s">
        <v>471</v>
      </c>
      <c r="L949"/>
      <c r="M949" s="1">
        <v>126</v>
      </c>
      <c r="N949" s="1" t="s">
        <v>890</v>
      </c>
      <c r="O949" s="1" t="s">
        <v>1499</v>
      </c>
      <c r="P949" s="1" t="s">
        <v>1247</v>
      </c>
      <c r="Q949" s="1" t="s">
        <v>1471</v>
      </c>
    </row>
    <row r="950" spans="3:17" x14ac:dyDescent="0.2">
      <c r="C950" s="3" t="s">
        <v>472</v>
      </c>
      <c r="L950"/>
      <c r="M950" s="1">
        <v>127</v>
      </c>
      <c r="N950" s="1" t="s">
        <v>890</v>
      </c>
      <c r="O950" s="1" t="s">
        <v>1499</v>
      </c>
      <c r="P950" s="1" t="s">
        <v>1247</v>
      </c>
      <c r="Q950" s="1" t="s">
        <v>1495</v>
      </c>
    </row>
    <row r="951" spans="3:17" x14ac:dyDescent="0.2">
      <c r="C951" s="3" t="s">
        <v>473</v>
      </c>
      <c r="L951"/>
      <c r="M951" s="1">
        <v>132</v>
      </c>
      <c r="N951" s="1" t="s">
        <v>890</v>
      </c>
      <c r="O951" s="1" t="s">
        <v>1041</v>
      </c>
      <c r="P951" s="1" t="s">
        <v>1480</v>
      </c>
      <c r="Q951" s="1" t="s">
        <v>1471</v>
      </c>
    </row>
    <row r="952" spans="3:17" x14ac:dyDescent="0.2">
      <c r="C952" s="3" t="s">
        <v>474</v>
      </c>
      <c r="L952"/>
      <c r="M952" s="1">
        <v>133</v>
      </c>
      <c r="N952" s="1" t="s">
        <v>890</v>
      </c>
      <c r="O952" s="1" t="s">
        <v>1041</v>
      </c>
      <c r="P952" s="1" t="s">
        <v>1029</v>
      </c>
      <c r="Q952" s="1" t="s">
        <v>1471</v>
      </c>
    </row>
    <row r="953" spans="3:17" x14ac:dyDescent="0.2">
      <c r="C953" s="3" t="s">
        <v>475</v>
      </c>
      <c r="L953"/>
      <c r="M953" s="1">
        <v>134</v>
      </c>
      <c r="N953" s="1" t="s">
        <v>890</v>
      </c>
      <c r="O953" s="1" t="s">
        <v>1041</v>
      </c>
      <c r="P953" s="1" t="s">
        <v>1029</v>
      </c>
      <c r="Q953" s="1" t="s">
        <v>1563</v>
      </c>
    </row>
    <row r="954" spans="3:17" x14ac:dyDescent="0.2">
      <c r="C954" s="3" t="s">
        <v>476</v>
      </c>
      <c r="L954"/>
      <c r="M954" s="1">
        <v>135</v>
      </c>
      <c r="N954" s="1" t="s">
        <v>890</v>
      </c>
      <c r="O954" s="1" t="s">
        <v>1041</v>
      </c>
      <c r="P954" s="1" t="s">
        <v>1504</v>
      </c>
      <c r="Q954" s="1" t="s">
        <v>1471</v>
      </c>
    </row>
    <row r="955" spans="3:17" x14ac:dyDescent="0.2">
      <c r="C955" s="3" t="s">
        <v>477</v>
      </c>
      <c r="L955"/>
      <c r="M955" s="1">
        <v>136</v>
      </c>
      <c r="N955" s="1" t="s">
        <v>890</v>
      </c>
      <c r="O955" s="1" t="s">
        <v>1041</v>
      </c>
      <c r="P955" s="1" t="s">
        <v>1042</v>
      </c>
      <c r="Q955" s="1" t="s">
        <v>1471</v>
      </c>
    </row>
    <row r="956" spans="3:17" x14ac:dyDescent="0.2">
      <c r="C956" s="3" t="s">
        <v>478</v>
      </c>
      <c r="L956"/>
      <c r="M956" s="1">
        <v>137</v>
      </c>
      <c r="N956" s="1" t="s">
        <v>890</v>
      </c>
      <c r="O956" s="1" t="s">
        <v>1041</v>
      </c>
      <c r="P956" s="1" t="s">
        <v>1042</v>
      </c>
      <c r="Q956" s="1" t="s">
        <v>1563</v>
      </c>
    </row>
    <row r="957" spans="3:17" x14ac:dyDescent="0.2">
      <c r="C957" s="3" t="s">
        <v>479</v>
      </c>
      <c r="L957"/>
      <c r="M957" s="1">
        <v>1171</v>
      </c>
      <c r="N957" s="1" t="s">
        <v>1485</v>
      </c>
      <c r="O957" s="1" t="s">
        <v>1496</v>
      </c>
      <c r="P957" s="1" t="s">
        <v>1480</v>
      </c>
      <c r="Q957" s="1" t="s">
        <v>1471</v>
      </c>
    </row>
    <row r="958" spans="3:17" x14ac:dyDescent="0.2">
      <c r="C958" s="3" t="s">
        <v>480</v>
      </c>
      <c r="L958"/>
      <c r="M958" s="1">
        <v>1172</v>
      </c>
      <c r="N958" s="1" t="s">
        <v>1485</v>
      </c>
      <c r="O958" s="1" t="s">
        <v>1496</v>
      </c>
      <c r="P958" s="1" t="s">
        <v>1029</v>
      </c>
      <c r="Q958" s="1" t="s">
        <v>1471</v>
      </c>
    </row>
    <row r="959" spans="3:17" x14ac:dyDescent="0.2">
      <c r="C959" s="3" t="s">
        <v>481</v>
      </c>
      <c r="L959"/>
      <c r="M959" s="1">
        <v>1173</v>
      </c>
      <c r="N959" s="1" t="s">
        <v>1485</v>
      </c>
      <c r="O959" s="1" t="s">
        <v>1496</v>
      </c>
      <c r="P959" s="1" t="s">
        <v>1029</v>
      </c>
      <c r="Q959" s="1" t="s">
        <v>1563</v>
      </c>
    </row>
    <row r="960" spans="3:17" x14ac:dyDescent="0.2">
      <c r="C960" s="3" t="s">
        <v>482</v>
      </c>
      <c r="L960"/>
      <c r="M960" s="1">
        <v>1174</v>
      </c>
      <c r="N960" s="1" t="s">
        <v>1485</v>
      </c>
      <c r="O960" s="1" t="s">
        <v>1496</v>
      </c>
      <c r="P960" s="1" t="s">
        <v>853</v>
      </c>
      <c r="Q960" s="1" t="s">
        <v>1471</v>
      </c>
    </row>
    <row r="961" spans="3:17" x14ac:dyDescent="0.2">
      <c r="C961" s="3" t="s">
        <v>483</v>
      </c>
      <c r="L961"/>
      <c r="M961" s="1">
        <v>1175</v>
      </c>
      <c r="N961" s="1" t="s">
        <v>1485</v>
      </c>
      <c r="O961" s="1" t="s">
        <v>1496</v>
      </c>
      <c r="P961" s="1" t="s">
        <v>1248</v>
      </c>
      <c r="Q961" s="1" t="s">
        <v>1471</v>
      </c>
    </row>
    <row r="962" spans="3:17" x14ac:dyDescent="0.2">
      <c r="C962" s="3" t="s">
        <v>484</v>
      </c>
      <c r="L962"/>
      <c r="M962" s="1">
        <v>1176</v>
      </c>
      <c r="N962" s="1" t="s">
        <v>1485</v>
      </c>
      <c r="O962" s="1" t="s">
        <v>1496</v>
      </c>
      <c r="P962" s="1" t="s">
        <v>1192</v>
      </c>
      <c r="Q962" s="1" t="s">
        <v>1471</v>
      </c>
    </row>
    <row r="963" spans="3:17" x14ac:dyDescent="0.2">
      <c r="C963" s="3" t="s">
        <v>485</v>
      </c>
      <c r="L963"/>
      <c r="M963" s="1">
        <v>1177</v>
      </c>
      <c r="N963" s="1" t="s">
        <v>1485</v>
      </c>
      <c r="O963" s="1" t="s">
        <v>1496</v>
      </c>
      <c r="P963" s="1" t="s">
        <v>1192</v>
      </c>
      <c r="Q963" s="1" t="s">
        <v>1495</v>
      </c>
    </row>
    <row r="964" spans="3:17" x14ac:dyDescent="0.2">
      <c r="C964" s="3" t="s">
        <v>1572</v>
      </c>
      <c r="L964"/>
      <c r="M964" s="1">
        <v>1178</v>
      </c>
      <c r="N964" s="1" t="s">
        <v>1485</v>
      </c>
      <c r="O964" s="1" t="s">
        <v>1496</v>
      </c>
      <c r="P964" s="1" t="s">
        <v>1249</v>
      </c>
      <c r="Q964" s="1" t="s">
        <v>1471</v>
      </c>
    </row>
    <row r="965" spans="3:17" x14ac:dyDescent="0.2">
      <c r="C965" s="3" t="s">
        <v>1573</v>
      </c>
      <c r="L965"/>
      <c r="M965" s="1">
        <v>1179</v>
      </c>
      <c r="N965" s="1" t="s">
        <v>1485</v>
      </c>
      <c r="O965" s="1" t="s">
        <v>1496</v>
      </c>
      <c r="P965" s="1" t="s">
        <v>1250</v>
      </c>
      <c r="Q965" s="1" t="s">
        <v>1471</v>
      </c>
    </row>
    <row r="966" spans="3:17" x14ac:dyDescent="0.2">
      <c r="C966" s="3" t="s">
        <v>1574</v>
      </c>
      <c r="L966"/>
      <c r="M966" s="1">
        <v>1180</v>
      </c>
      <c r="N966" s="1" t="s">
        <v>1485</v>
      </c>
      <c r="O966" s="1" t="s">
        <v>1496</v>
      </c>
      <c r="P966" s="1" t="s">
        <v>1250</v>
      </c>
      <c r="Q966" s="1" t="s">
        <v>1563</v>
      </c>
    </row>
    <row r="967" spans="3:17" x14ac:dyDescent="0.2">
      <c r="C967" s="3" t="s">
        <v>1575</v>
      </c>
      <c r="L967"/>
      <c r="M967" s="1">
        <v>1181</v>
      </c>
      <c r="N967" s="1" t="s">
        <v>1485</v>
      </c>
      <c r="O967" s="1" t="s">
        <v>1041</v>
      </c>
      <c r="P967" s="1" t="s">
        <v>1471</v>
      </c>
      <c r="Q967" s="1" t="s">
        <v>1471</v>
      </c>
    </row>
    <row r="968" spans="3:17" x14ac:dyDescent="0.2">
      <c r="C968" s="3" t="s">
        <v>1576</v>
      </c>
      <c r="L968"/>
      <c r="M968" s="1">
        <v>1182</v>
      </c>
      <c r="N968" s="1" t="s">
        <v>1485</v>
      </c>
      <c r="O968" s="1" t="s">
        <v>1041</v>
      </c>
      <c r="P968" s="1" t="s">
        <v>1497</v>
      </c>
      <c r="Q968" s="1" t="s">
        <v>1471</v>
      </c>
    </row>
    <row r="969" spans="3:17" x14ac:dyDescent="0.2">
      <c r="C969" s="3" t="s">
        <v>1577</v>
      </c>
      <c r="L969"/>
      <c r="M969" s="1">
        <v>1183</v>
      </c>
      <c r="N969" s="1" t="s">
        <v>1485</v>
      </c>
      <c r="O969" s="1" t="s">
        <v>1041</v>
      </c>
      <c r="P969" s="1" t="s">
        <v>1251</v>
      </c>
      <c r="Q969" s="1" t="s">
        <v>1471</v>
      </c>
    </row>
    <row r="970" spans="3:17" x14ac:dyDescent="0.2">
      <c r="C970" s="3" t="s">
        <v>1578</v>
      </c>
      <c r="L970"/>
      <c r="M970" s="1">
        <v>1184</v>
      </c>
      <c r="N970" s="1" t="s">
        <v>1485</v>
      </c>
      <c r="O970" s="1" t="s">
        <v>1041</v>
      </c>
      <c r="P970" s="1" t="s">
        <v>1251</v>
      </c>
      <c r="Q970" s="1" t="s">
        <v>1495</v>
      </c>
    </row>
    <row r="971" spans="3:17" x14ac:dyDescent="0.2">
      <c r="C971" s="3" t="s">
        <v>1579</v>
      </c>
      <c r="L971"/>
      <c r="M971" s="1">
        <v>1188</v>
      </c>
      <c r="N971" s="1" t="s">
        <v>277</v>
      </c>
      <c r="O971" s="1" t="s">
        <v>827</v>
      </c>
      <c r="P971" s="1" t="s">
        <v>1252</v>
      </c>
      <c r="Q971" s="1" t="s">
        <v>1471</v>
      </c>
    </row>
    <row r="972" spans="3:17" x14ac:dyDescent="0.2">
      <c r="C972" s="3" t="s">
        <v>1580</v>
      </c>
      <c r="L972"/>
      <c r="M972" s="1">
        <v>1189</v>
      </c>
      <c r="N972" s="1" t="s">
        <v>277</v>
      </c>
      <c r="O972" s="1" t="s">
        <v>827</v>
      </c>
      <c r="P972" s="1" t="s">
        <v>1253</v>
      </c>
      <c r="Q972" s="1" t="s">
        <v>1471</v>
      </c>
    </row>
    <row r="973" spans="3:17" x14ac:dyDescent="0.2">
      <c r="C973" s="3" t="s">
        <v>1581</v>
      </c>
      <c r="L973"/>
      <c r="M973" s="1">
        <v>1190</v>
      </c>
      <c r="N973" s="1" t="s">
        <v>277</v>
      </c>
      <c r="O973" s="1" t="s">
        <v>827</v>
      </c>
      <c r="P973" s="1" t="s">
        <v>1193</v>
      </c>
      <c r="Q973" s="1" t="s">
        <v>1471</v>
      </c>
    </row>
    <row r="974" spans="3:17" x14ac:dyDescent="0.2">
      <c r="C974" s="3" t="s">
        <v>1582</v>
      </c>
      <c r="L974"/>
      <c r="M974" s="1">
        <v>1191</v>
      </c>
      <c r="N974" s="1" t="s">
        <v>277</v>
      </c>
      <c r="O974" s="1" t="s">
        <v>827</v>
      </c>
      <c r="P974" s="1" t="s">
        <v>1193</v>
      </c>
      <c r="Q974" s="1" t="s">
        <v>1472</v>
      </c>
    </row>
    <row r="975" spans="3:17" x14ac:dyDescent="0.2">
      <c r="C975" s="3" t="s">
        <v>1583</v>
      </c>
      <c r="L975"/>
      <c r="M975" s="1">
        <v>1192</v>
      </c>
      <c r="N975" s="1" t="s">
        <v>277</v>
      </c>
      <c r="O975" s="1" t="s">
        <v>827</v>
      </c>
      <c r="P975" s="1" t="s">
        <v>1194</v>
      </c>
      <c r="Q975" s="1" t="s">
        <v>1471</v>
      </c>
    </row>
    <row r="976" spans="3:17" x14ac:dyDescent="0.2">
      <c r="C976" s="3" t="s">
        <v>1584</v>
      </c>
      <c r="L976"/>
      <c r="M976" s="1">
        <v>1193</v>
      </c>
      <c r="N976" s="1" t="s">
        <v>277</v>
      </c>
      <c r="O976" s="1" t="s">
        <v>827</v>
      </c>
      <c r="P976" s="1" t="s">
        <v>1194</v>
      </c>
      <c r="Q976" s="1" t="s">
        <v>1472</v>
      </c>
    </row>
    <row r="977" spans="3:17" x14ac:dyDescent="0.2">
      <c r="C977" s="3" t="s">
        <v>1585</v>
      </c>
      <c r="L977"/>
      <c r="M977" s="1">
        <v>1194</v>
      </c>
      <c r="N977" s="1" t="s">
        <v>277</v>
      </c>
      <c r="O977" s="1" t="s">
        <v>827</v>
      </c>
      <c r="P977" s="1" t="s">
        <v>1195</v>
      </c>
      <c r="Q977" s="1" t="s">
        <v>1471</v>
      </c>
    </row>
    <row r="978" spans="3:17" x14ac:dyDescent="0.2">
      <c r="C978" s="3" t="s">
        <v>1586</v>
      </c>
      <c r="L978"/>
      <c r="M978" s="1">
        <v>1195</v>
      </c>
      <c r="N978" s="1" t="s">
        <v>277</v>
      </c>
      <c r="O978" s="1" t="s">
        <v>827</v>
      </c>
      <c r="P978" s="1" t="s">
        <v>1195</v>
      </c>
      <c r="Q978" s="1" t="s">
        <v>1472</v>
      </c>
    </row>
    <row r="979" spans="3:17" x14ac:dyDescent="0.2">
      <c r="C979" s="3" t="s">
        <v>1587</v>
      </c>
      <c r="L979"/>
      <c r="M979" s="1">
        <v>1196</v>
      </c>
      <c r="N979" s="1" t="s">
        <v>277</v>
      </c>
      <c r="O979" s="1" t="s">
        <v>827</v>
      </c>
      <c r="P979" s="1" t="s">
        <v>1196</v>
      </c>
      <c r="Q979" s="1" t="s">
        <v>1471</v>
      </c>
    </row>
    <row r="980" spans="3:17" x14ac:dyDescent="0.2">
      <c r="C980" s="3" t="s">
        <v>1588</v>
      </c>
      <c r="L980"/>
      <c r="M980" s="1">
        <v>1197</v>
      </c>
      <c r="N980" s="1" t="s">
        <v>277</v>
      </c>
      <c r="O980" s="1" t="s">
        <v>827</v>
      </c>
      <c r="P980" s="1" t="s">
        <v>1196</v>
      </c>
      <c r="Q980" s="1" t="s">
        <v>1472</v>
      </c>
    </row>
    <row r="981" spans="3:17" x14ac:dyDescent="0.2">
      <c r="C981" s="3" t="s">
        <v>1589</v>
      </c>
      <c r="L981"/>
      <c r="M981" s="1">
        <v>1198</v>
      </c>
      <c r="N981" s="1" t="s">
        <v>277</v>
      </c>
      <c r="O981" s="1" t="s">
        <v>827</v>
      </c>
      <c r="P981" s="1" t="s">
        <v>1197</v>
      </c>
      <c r="Q981" s="1" t="s">
        <v>1471</v>
      </c>
    </row>
    <row r="982" spans="3:17" x14ac:dyDescent="0.2">
      <c r="C982" s="3" t="s">
        <v>1590</v>
      </c>
      <c r="L982"/>
      <c r="M982" s="1">
        <v>1199</v>
      </c>
      <c r="N982" s="1" t="s">
        <v>277</v>
      </c>
      <c r="O982" s="1" t="s">
        <v>827</v>
      </c>
      <c r="P982" s="1" t="s">
        <v>1197</v>
      </c>
      <c r="Q982" s="1" t="s">
        <v>1472</v>
      </c>
    </row>
    <row r="983" spans="3:17" x14ac:dyDescent="0.2">
      <c r="C983" s="3" t="s">
        <v>1591</v>
      </c>
      <c r="L983"/>
      <c r="M983" s="1">
        <v>1200</v>
      </c>
      <c r="N983" s="1" t="s">
        <v>277</v>
      </c>
      <c r="O983" s="1" t="s">
        <v>827</v>
      </c>
      <c r="P983" s="1" t="s">
        <v>1198</v>
      </c>
      <c r="Q983" s="1" t="s">
        <v>1471</v>
      </c>
    </row>
    <row r="984" spans="3:17" x14ac:dyDescent="0.2">
      <c r="C984" s="3" t="s">
        <v>1592</v>
      </c>
      <c r="L984"/>
      <c r="M984" s="1">
        <v>1201</v>
      </c>
      <c r="N984" s="1" t="s">
        <v>277</v>
      </c>
      <c r="O984" s="1" t="s">
        <v>827</v>
      </c>
      <c r="P984" s="1" t="s">
        <v>1198</v>
      </c>
      <c r="Q984" s="1" t="s">
        <v>1472</v>
      </c>
    </row>
    <row r="985" spans="3:17" x14ac:dyDescent="0.2">
      <c r="C985" s="3" t="s">
        <v>1593</v>
      </c>
      <c r="L985"/>
      <c r="M985" s="1">
        <v>1202</v>
      </c>
      <c r="N985" s="1" t="s">
        <v>277</v>
      </c>
      <c r="O985" s="1" t="s">
        <v>827</v>
      </c>
      <c r="P985" s="1" t="s">
        <v>1199</v>
      </c>
      <c r="Q985" s="1" t="s">
        <v>1471</v>
      </c>
    </row>
    <row r="986" spans="3:17" x14ac:dyDescent="0.2">
      <c r="C986" s="3" t="s">
        <v>1594</v>
      </c>
      <c r="L986"/>
      <c r="M986" s="1">
        <v>1203</v>
      </c>
      <c r="N986" s="1" t="s">
        <v>277</v>
      </c>
      <c r="O986" s="1" t="s">
        <v>827</v>
      </c>
      <c r="P986" s="1" t="s">
        <v>1199</v>
      </c>
      <c r="Q986" s="1" t="s">
        <v>1472</v>
      </c>
    </row>
    <row r="987" spans="3:17" x14ac:dyDescent="0.2">
      <c r="C987" s="3" t="s">
        <v>1595</v>
      </c>
      <c r="L987"/>
      <c r="M987" s="1">
        <v>1204</v>
      </c>
      <c r="N987" s="1" t="s">
        <v>277</v>
      </c>
      <c r="O987" s="1" t="s">
        <v>827</v>
      </c>
      <c r="P987" s="1" t="s">
        <v>1200</v>
      </c>
      <c r="Q987" s="1" t="s">
        <v>1471</v>
      </c>
    </row>
    <row r="988" spans="3:17" x14ac:dyDescent="0.2">
      <c r="C988" s="3" t="s">
        <v>1596</v>
      </c>
      <c r="L988"/>
      <c r="M988" s="1">
        <v>1205</v>
      </c>
      <c r="N988" s="1" t="s">
        <v>277</v>
      </c>
      <c r="O988" s="1" t="s">
        <v>827</v>
      </c>
      <c r="P988" s="1" t="s">
        <v>1200</v>
      </c>
      <c r="Q988" s="1" t="s">
        <v>1472</v>
      </c>
    </row>
    <row r="989" spans="3:17" x14ac:dyDescent="0.2">
      <c r="C989" s="3" t="s">
        <v>1597</v>
      </c>
      <c r="L989"/>
      <c r="M989" s="1">
        <v>1206</v>
      </c>
      <c r="N989" s="1" t="s">
        <v>277</v>
      </c>
      <c r="O989" s="1" t="s">
        <v>827</v>
      </c>
      <c r="P989" s="1" t="s">
        <v>1024</v>
      </c>
      <c r="Q989" s="1" t="s">
        <v>1471</v>
      </c>
    </row>
    <row r="990" spans="3:17" x14ac:dyDescent="0.2">
      <c r="C990" s="3" t="s">
        <v>1598</v>
      </c>
      <c r="L990"/>
      <c r="M990" s="1">
        <v>1207</v>
      </c>
      <c r="N990" s="1" t="s">
        <v>277</v>
      </c>
      <c r="O990" s="1" t="s">
        <v>827</v>
      </c>
      <c r="P990" s="1" t="s">
        <v>1024</v>
      </c>
      <c r="Q990" s="1" t="s">
        <v>1472</v>
      </c>
    </row>
    <row r="991" spans="3:17" x14ac:dyDescent="0.2">
      <c r="C991" s="3" t="s">
        <v>1599</v>
      </c>
      <c r="L991"/>
      <c r="M991" s="1">
        <v>1208</v>
      </c>
      <c r="N991" s="1" t="s">
        <v>277</v>
      </c>
      <c r="O991" s="1" t="s">
        <v>827</v>
      </c>
      <c r="P991" s="1" t="s">
        <v>1025</v>
      </c>
      <c r="Q991" s="1" t="s">
        <v>1471</v>
      </c>
    </row>
    <row r="992" spans="3:17" x14ac:dyDescent="0.2">
      <c r="C992" s="3" t="s">
        <v>1600</v>
      </c>
      <c r="L992"/>
      <c r="M992" s="1">
        <v>1209</v>
      </c>
      <c r="N992" s="1" t="s">
        <v>277</v>
      </c>
      <c r="O992" s="1" t="s">
        <v>827</v>
      </c>
      <c r="P992" s="1" t="s">
        <v>1025</v>
      </c>
      <c r="Q992" s="1" t="s">
        <v>1472</v>
      </c>
    </row>
    <row r="993" spans="3:17" x14ac:dyDescent="0.2">
      <c r="C993" s="3" t="s">
        <v>1601</v>
      </c>
      <c r="L993"/>
      <c r="M993" s="1">
        <v>1210</v>
      </c>
      <c r="N993" s="1" t="s">
        <v>277</v>
      </c>
      <c r="O993" s="1" t="s">
        <v>827</v>
      </c>
      <c r="P993" s="1" t="s">
        <v>1026</v>
      </c>
      <c r="Q993" s="1" t="s">
        <v>1471</v>
      </c>
    </row>
    <row r="994" spans="3:17" x14ac:dyDescent="0.2">
      <c r="C994" s="3" t="s">
        <v>1602</v>
      </c>
      <c r="L994"/>
      <c r="M994" s="1">
        <v>1211</v>
      </c>
      <c r="N994" s="1" t="s">
        <v>277</v>
      </c>
      <c r="O994" s="1" t="s">
        <v>827</v>
      </c>
      <c r="P994" s="1" t="s">
        <v>1026</v>
      </c>
      <c r="Q994" s="1" t="s">
        <v>1563</v>
      </c>
    </row>
    <row r="995" spans="3:17" x14ac:dyDescent="0.2">
      <c r="C995" s="3" t="s">
        <v>1603</v>
      </c>
      <c r="L995"/>
      <c r="M995" s="1">
        <v>1212</v>
      </c>
      <c r="N995" s="1" t="s">
        <v>277</v>
      </c>
      <c r="O995" s="1" t="s">
        <v>827</v>
      </c>
      <c r="P995" s="1" t="s">
        <v>1027</v>
      </c>
      <c r="Q995" s="1" t="s">
        <v>1471</v>
      </c>
    </row>
    <row r="996" spans="3:17" x14ac:dyDescent="0.2">
      <c r="C996" s="3" t="s">
        <v>1604</v>
      </c>
      <c r="L996"/>
      <c r="M996" s="1">
        <v>1213</v>
      </c>
      <c r="N996" s="1" t="s">
        <v>277</v>
      </c>
      <c r="O996" s="1" t="s">
        <v>827</v>
      </c>
      <c r="P996" s="1" t="s">
        <v>1027</v>
      </c>
      <c r="Q996" s="1" t="s">
        <v>1472</v>
      </c>
    </row>
    <row r="997" spans="3:17" x14ac:dyDescent="0.2">
      <c r="C997" s="3" t="s">
        <v>1605</v>
      </c>
      <c r="L997"/>
      <c r="M997" s="1">
        <v>1214</v>
      </c>
      <c r="N997" s="1" t="s">
        <v>277</v>
      </c>
      <c r="O997" s="1" t="s">
        <v>1487</v>
      </c>
      <c r="P997" s="1" t="s">
        <v>1471</v>
      </c>
      <c r="Q997" s="1" t="s">
        <v>1471</v>
      </c>
    </row>
    <row r="998" spans="3:17" x14ac:dyDescent="0.2">
      <c r="C998" s="3" t="s">
        <v>1606</v>
      </c>
      <c r="L998"/>
      <c r="M998" s="1">
        <v>1215</v>
      </c>
      <c r="N998" s="1" t="s">
        <v>277</v>
      </c>
      <c r="O998" s="1" t="s">
        <v>828</v>
      </c>
      <c r="P998" s="1" t="s">
        <v>1471</v>
      </c>
      <c r="Q998" s="1" t="s">
        <v>1471</v>
      </c>
    </row>
    <row r="999" spans="3:17" x14ac:dyDescent="0.2">
      <c r="C999" s="3" t="s">
        <v>1607</v>
      </c>
      <c r="L999"/>
      <c r="M999" s="1">
        <v>1216</v>
      </c>
      <c r="N999" s="1" t="s">
        <v>277</v>
      </c>
      <c r="O999" s="1" t="s">
        <v>828</v>
      </c>
      <c r="P999" s="1" t="s">
        <v>1497</v>
      </c>
      <c r="Q999" s="1" t="s">
        <v>1471</v>
      </c>
    </row>
    <row r="1000" spans="3:17" x14ac:dyDescent="0.2">
      <c r="C1000" s="3" t="s">
        <v>1608</v>
      </c>
      <c r="L1000"/>
      <c r="M1000" s="1">
        <v>1217</v>
      </c>
      <c r="N1000" s="1" t="s">
        <v>277</v>
      </c>
      <c r="O1000" s="1" t="s">
        <v>828</v>
      </c>
      <c r="P1000" s="1" t="s">
        <v>1096</v>
      </c>
      <c r="Q1000" s="1" t="s">
        <v>1471</v>
      </c>
    </row>
    <row r="1001" spans="3:17" x14ac:dyDescent="0.2">
      <c r="C1001" s="3" t="s">
        <v>1609</v>
      </c>
      <c r="L1001"/>
      <c r="M1001" s="1">
        <v>1218</v>
      </c>
      <c r="N1001" s="1" t="s">
        <v>277</v>
      </c>
      <c r="O1001" s="1" t="s">
        <v>828</v>
      </c>
      <c r="P1001" s="1" t="s">
        <v>1096</v>
      </c>
      <c r="Q1001" s="1" t="s">
        <v>844</v>
      </c>
    </row>
    <row r="1002" spans="3:17" x14ac:dyDescent="0.2">
      <c r="C1002" s="3" t="s">
        <v>1610</v>
      </c>
      <c r="L1002"/>
      <c r="M1002" s="1">
        <v>1219</v>
      </c>
      <c r="N1002" s="1" t="s">
        <v>277</v>
      </c>
      <c r="O1002" s="1" t="s">
        <v>1515</v>
      </c>
      <c r="P1002" s="1" t="s">
        <v>1471</v>
      </c>
      <c r="Q1002" s="1" t="s">
        <v>1471</v>
      </c>
    </row>
    <row r="1003" spans="3:17" x14ac:dyDescent="0.2">
      <c r="C1003" s="3" t="s">
        <v>758</v>
      </c>
      <c r="L1003"/>
      <c r="M1003" s="1">
        <v>1220</v>
      </c>
      <c r="N1003" s="1" t="s">
        <v>277</v>
      </c>
      <c r="O1003" s="1" t="s">
        <v>1546</v>
      </c>
      <c r="P1003" s="1" t="s">
        <v>1471</v>
      </c>
      <c r="Q1003" s="1" t="s">
        <v>1471</v>
      </c>
    </row>
    <row r="1004" spans="3:17" x14ac:dyDescent="0.2">
      <c r="C1004" s="3" t="s">
        <v>759</v>
      </c>
      <c r="L1004"/>
      <c r="M1004" s="1">
        <v>1221</v>
      </c>
      <c r="N1004" s="1" t="s">
        <v>277</v>
      </c>
      <c r="O1004" s="1" t="s">
        <v>1546</v>
      </c>
      <c r="P1004" s="1" t="s">
        <v>1252</v>
      </c>
      <c r="Q1004" s="1" t="s">
        <v>1471</v>
      </c>
    </row>
    <row r="1005" spans="3:17" x14ac:dyDescent="0.2">
      <c r="C1005" s="3" t="s">
        <v>760</v>
      </c>
      <c r="L1005"/>
      <c r="M1005" s="1">
        <v>1222</v>
      </c>
      <c r="N1005" s="1" t="s">
        <v>277</v>
      </c>
      <c r="O1005" s="1" t="s">
        <v>1546</v>
      </c>
      <c r="P1005" s="1" t="s">
        <v>1253</v>
      </c>
      <c r="Q1005" s="1" t="s">
        <v>1471</v>
      </c>
    </row>
    <row r="1006" spans="3:17" x14ac:dyDescent="0.2">
      <c r="C1006" s="3" t="s">
        <v>761</v>
      </c>
      <c r="L1006"/>
      <c r="M1006" s="1">
        <v>1223</v>
      </c>
      <c r="N1006" s="1" t="s">
        <v>277</v>
      </c>
      <c r="O1006" s="1" t="s">
        <v>1546</v>
      </c>
      <c r="P1006" s="1" t="s">
        <v>1028</v>
      </c>
      <c r="Q1006" s="1" t="s">
        <v>1471</v>
      </c>
    </row>
    <row r="1007" spans="3:17" x14ac:dyDescent="0.2">
      <c r="C1007" s="3" t="s">
        <v>762</v>
      </c>
      <c r="L1007"/>
      <c r="M1007" s="1">
        <v>1224</v>
      </c>
      <c r="N1007" s="1" t="s">
        <v>277</v>
      </c>
      <c r="O1007" s="1" t="s">
        <v>1546</v>
      </c>
      <c r="P1007" s="1" t="s">
        <v>1028</v>
      </c>
      <c r="Q1007" s="1" t="s">
        <v>1476</v>
      </c>
    </row>
    <row r="1008" spans="3:17" x14ac:dyDescent="0.2">
      <c r="C1008" s="3" t="s">
        <v>763</v>
      </c>
      <c r="L1008"/>
      <c r="M1008" s="1">
        <v>348</v>
      </c>
      <c r="N1008" s="1" t="s">
        <v>826</v>
      </c>
      <c r="O1008" s="1" t="s">
        <v>1471</v>
      </c>
      <c r="P1008" s="1" t="s">
        <v>1471</v>
      </c>
      <c r="Q1008" s="1" t="s">
        <v>1471</v>
      </c>
    </row>
    <row r="1009" spans="3:17" x14ac:dyDescent="0.2">
      <c r="C1009" s="3" t="s">
        <v>764</v>
      </c>
      <c r="L1009"/>
      <c r="M1009" s="1">
        <v>349</v>
      </c>
      <c r="N1009" s="1" t="s">
        <v>826</v>
      </c>
      <c r="O1009" s="1" t="s">
        <v>1473</v>
      </c>
      <c r="P1009" s="1" t="s">
        <v>1471</v>
      </c>
      <c r="Q1009" s="1" t="s">
        <v>1471</v>
      </c>
    </row>
    <row r="1010" spans="3:17" x14ac:dyDescent="0.2">
      <c r="C1010" s="3" t="s">
        <v>765</v>
      </c>
      <c r="L1010"/>
      <c r="M1010" s="1">
        <v>350</v>
      </c>
      <c r="N1010" s="1" t="s">
        <v>826</v>
      </c>
      <c r="O1010" s="1" t="s">
        <v>1035</v>
      </c>
      <c r="P1010" s="1" t="s">
        <v>1471</v>
      </c>
      <c r="Q1010" s="1" t="s">
        <v>1471</v>
      </c>
    </row>
    <row r="1011" spans="3:17" x14ac:dyDescent="0.2">
      <c r="C1011" s="3" t="s">
        <v>766</v>
      </c>
      <c r="L1011"/>
      <c r="M1011" s="1">
        <v>351</v>
      </c>
      <c r="N1011" s="1" t="s">
        <v>826</v>
      </c>
      <c r="O1011" s="1" t="s">
        <v>1035</v>
      </c>
      <c r="P1011" s="1" t="s">
        <v>1480</v>
      </c>
      <c r="Q1011" s="1" t="s">
        <v>1471</v>
      </c>
    </row>
    <row r="1012" spans="3:17" x14ac:dyDescent="0.2">
      <c r="C1012" s="3" t="s">
        <v>767</v>
      </c>
      <c r="L1012"/>
      <c r="M1012" s="1">
        <v>352</v>
      </c>
      <c r="N1012" s="1" t="s">
        <v>826</v>
      </c>
      <c r="O1012" s="1" t="s">
        <v>1035</v>
      </c>
      <c r="P1012" s="1" t="s">
        <v>1029</v>
      </c>
      <c r="Q1012" s="1" t="s">
        <v>1471</v>
      </c>
    </row>
    <row r="1013" spans="3:17" x14ac:dyDescent="0.2">
      <c r="C1013" s="3" t="s">
        <v>768</v>
      </c>
      <c r="L1013"/>
      <c r="M1013" s="1">
        <v>353</v>
      </c>
      <c r="N1013" s="1" t="s">
        <v>826</v>
      </c>
      <c r="O1013" s="1" t="s">
        <v>1035</v>
      </c>
      <c r="P1013" s="1" t="s">
        <v>1029</v>
      </c>
      <c r="Q1013" s="1" t="s">
        <v>1563</v>
      </c>
    </row>
    <row r="1014" spans="3:17" x14ac:dyDescent="0.2">
      <c r="C1014" s="3" t="s">
        <v>769</v>
      </c>
      <c r="L1014"/>
      <c r="M1014" s="1">
        <v>354</v>
      </c>
      <c r="N1014" s="1" t="s">
        <v>826</v>
      </c>
      <c r="O1014" s="1" t="s">
        <v>1035</v>
      </c>
      <c r="P1014" s="1" t="s">
        <v>1497</v>
      </c>
      <c r="Q1014" s="1" t="s">
        <v>1471</v>
      </c>
    </row>
    <row r="1015" spans="3:17" x14ac:dyDescent="0.2">
      <c r="C1015" s="3" t="s">
        <v>770</v>
      </c>
      <c r="L1015"/>
      <c r="M1015" s="1">
        <v>355</v>
      </c>
      <c r="N1015" s="1" t="s">
        <v>826</v>
      </c>
      <c r="O1015" s="1" t="s">
        <v>1035</v>
      </c>
      <c r="P1015" s="1" t="s">
        <v>1254</v>
      </c>
      <c r="Q1015" s="1" t="s">
        <v>1471</v>
      </c>
    </row>
    <row r="1016" spans="3:17" x14ac:dyDescent="0.2">
      <c r="C1016" s="3" t="s">
        <v>771</v>
      </c>
      <c r="L1016"/>
      <c r="M1016" s="1">
        <v>356</v>
      </c>
      <c r="N1016" s="1" t="s">
        <v>826</v>
      </c>
      <c r="O1016" s="1" t="s">
        <v>1035</v>
      </c>
      <c r="P1016" s="1" t="s">
        <v>1557</v>
      </c>
      <c r="Q1016" s="1" t="s">
        <v>1471</v>
      </c>
    </row>
    <row r="1017" spans="3:17" x14ac:dyDescent="0.2">
      <c r="C1017" s="3" t="s">
        <v>1887</v>
      </c>
      <c r="L1017"/>
      <c r="M1017" s="1">
        <v>357</v>
      </c>
      <c r="N1017" s="1" t="s">
        <v>826</v>
      </c>
      <c r="O1017" s="1" t="s">
        <v>1035</v>
      </c>
      <c r="P1017" s="1" t="s">
        <v>1557</v>
      </c>
      <c r="Q1017" s="1" t="s">
        <v>1563</v>
      </c>
    </row>
    <row r="1018" spans="3:17" x14ac:dyDescent="0.2">
      <c r="C1018" s="3" t="s">
        <v>1888</v>
      </c>
      <c r="L1018"/>
      <c r="M1018" s="1">
        <v>327</v>
      </c>
      <c r="N1018" s="1" t="s">
        <v>1255</v>
      </c>
      <c r="O1018" s="1" t="s">
        <v>1471</v>
      </c>
      <c r="P1018" s="1" t="s">
        <v>1471</v>
      </c>
      <c r="Q1018" s="1" t="s">
        <v>1471</v>
      </c>
    </row>
    <row r="1019" spans="3:17" x14ac:dyDescent="0.2">
      <c r="C1019" s="3" t="s">
        <v>1889</v>
      </c>
      <c r="L1019"/>
      <c r="M1019" s="1">
        <v>328</v>
      </c>
      <c r="N1019" s="1" t="s">
        <v>1255</v>
      </c>
      <c r="O1019" s="1" t="s">
        <v>1483</v>
      </c>
      <c r="P1019" s="1" t="s">
        <v>1471</v>
      </c>
      <c r="Q1019" s="1" t="s">
        <v>1471</v>
      </c>
    </row>
    <row r="1020" spans="3:17" x14ac:dyDescent="0.2">
      <c r="C1020" s="3" t="s">
        <v>1890</v>
      </c>
      <c r="L1020"/>
      <c r="M1020" s="1">
        <v>329</v>
      </c>
      <c r="N1020" s="1" t="s">
        <v>1255</v>
      </c>
      <c r="O1020" s="1" t="s">
        <v>1496</v>
      </c>
      <c r="P1020" s="1" t="s">
        <v>1471</v>
      </c>
      <c r="Q1020" s="1" t="s">
        <v>1471</v>
      </c>
    </row>
    <row r="1021" spans="3:17" x14ac:dyDescent="0.2">
      <c r="C1021" s="3" t="s">
        <v>1891</v>
      </c>
      <c r="L1021"/>
      <c r="M1021" s="1">
        <v>330</v>
      </c>
      <c r="N1021" s="1" t="s">
        <v>1255</v>
      </c>
      <c r="O1021" s="1" t="s">
        <v>1496</v>
      </c>
      <c r="P1021" s="1" t="s">
        <v>1480</v>
      </c>
      <c r="Q1021" s="1" t="s">
        <v>1471</v>
      </c>
    </row>
    <row r="1022" spans="3:17" x14ac:dyDescent="0.2">
      <c r="C1022" s="3" t="s">
        <v>1892</v>
      </c>
      <c r="L1022"/>
      <c r="M1022" s="1">
        <v>331</v>
      </c>
      <c r="N1022" s="1" t="s">
        <v>1255</v>
      </c>
      <c r="O1022" s="1" t="s">
        <v>1496</v>
      </c>
      <c r="P1022" s="1" t="s">
        <v>1029</v>
      </c>
      <c r="Q1022" s="1" t="s">
        <v>1471</v>
      </c>
    </row>
    <row r="1023" spans="3:17" x14ac:dyDescent="0.2">
      <c r="C1023" s="3" t="s">
        <v>1893</v>
      </c>
      <c r="L1023"/>
      <c r="M1023" s="1">
        <v>332</v>
      </c>
      <c r="N1023" s="1" t="s">
        <v>1255</v>
      </c>
      <c r="O1023" s="1" t="s">
        <v>1496</v>
      </c>
      <c r="P1023" s="1" t="s">
        <v>1029</v>
      </c>
      <c r="Q1023" s="1" t="s">
        <v>1563</v>
      </c>
    </row>
    <row r="1024" spans="3:17" x14ac:dyDescent="0.2">
      <c r="C1024" s="3" t="s">
        <v>1894</v>
      </c>
      <c r="L1024"/>
      <c r="M1024" s="1">
        <v>94</v>
      </c>
      <c r="N1024" s="1" t="s">
        <v>1256</v>
      </c>
      <c r="O1024" s="1" t="s">
        <v>1471</v>
      </c>
      <c r="P1024" s="1" t="s">
        <v>1471</v>
      </c>
      <c r="Q1024" s="1" t="s">
        <v>1471</v>
      </c>
    </row>
    <row r="1025" spans="3:17" x14ac:dyDescent="0.2">
      <c r="C1025" s="3" t="s">
        <v>1895</v>
      </c>
      <c r="L1025"/>
      <c r="M1025" s="1">
        <v>95</v>
      </c>
      <c r="N1025" s="1" t="s">
        <v>1256</v>
      </c>
      <c r="O1025" s="1" t="s">
        <v>1506</v>
      </c>
      <c r="P1025" s="1" t="s">
        <v>1471</v>
      </c>
      <c r="Q1025" s="1" t="s">
        <v>1471</v>
      </c>
    </row>
    <row r="1026" spans="3:17" x14ac:dyDescent="0.2">
      <c r="C1026" s="3" t="s">
        <v>1896</v>
      </c>
      <c r="L1026"/>
      <c r="M1026" s="1">
        <v>96</v>
      </c>
      <c r="N1026" s="1" t="s">
        <v>1256</v>
      </c>
      <c r="O1026" s="1" t="s">
        <v>1047</v>
      </c>
      <c r="P1026" s="1" t="s">
        <v>1471</v>
      </c>
      <c r="Q1026" s="1" t="s">
        <v>1471</v>
      </c>
    </row>
    <row r="1027" spans="3:17" x14ac:dyDescent="0.2">
      <c r="C1027" s="3" t="s">
        <v>1897</v>
      </c>
      <c r="L1027"/>
      <c r="M1027" s="1">
        <v>97</v>
      </c>
      <c r="N1027" s="1" t="s">
        <v>1256</v>
      </c>
      <c r="O1027" s="1" t="s">
        <v>1047</v>
      </c>
      <c r="P1027" s="1" t="s">
        <v>1480</v>
      </c>
      <c r="Q1027" s="1" t="s">
        <v>1471</v>
      </c>
    </row>
    <row r="1028" spans="3:17" x14ac:dyDescent="0.2">
      <c r="C1028" s="3" t="s">
        <v>1898</v>
      </c>
      <c r="L1028"/>
      <c r="M1028" s="1">
        <v>98</v>
      </c>
      <c r="N1028" s="1" t="s">
        <v>1256</v>
      </c>
      <c r="O1028" s="1" t="s">
        <v>1047</v>
      </c>
      <c r="P1028" s="1" t="s">
        <v>1029</v>
      </c>
      <c r="Q1028" s="1" t="s">
        <v>1471</v>
      </c>
    </row>
    <row r="1029" spans="3:17" x14ac:dyDescent="0.2">
      <c r="C1029" s="3" t="s">
        <v>1899</v>
      </c>
      <c r="L1029"/>
      <c r="M1029" s="1">
        <v>99</v>
      </c>
      <c r="N1029" s="1" t="s">
        <v>1256</v>
      </c>
      <c r="O1029" s="1" t="s">
        <v>1047</v>
      </c>
      <c r="P1029" s="1" t="s">
        <v>1029</v>
      </c>
      <c r="Q1029" s="1" t="s">
        <v>1563</v>
      </c>
    </row>
    <row r="1030" spans="3:17" x14ac:dyDescent="0.2">
      <c r="C1030" s="3" t="s">
        <v>1900</v>
      </c>
      <c r="L1030"/>
      <c r="M1030" s="1">
        <v>312</v>
      </c>
      <c r="N1030" s="1" t="s">
        <v>1257</v>
      </c>
      <c r="O1030" s="1" t="s">
        <v>1471</v>
      </c>
      <c r="P1030" s="1" t="s">
        <v>1471</v>
      </c>
      <c r="Q1030" s="1" t="s">
        <v>1471</v>
      </c>
    </row>
    <row r="1031" spans="3:17" x14ac:dyDescent="0.2">
      <c r="C1031" s="3" t="s">
        <v>1901</v>
      </c>
      <c r="L1031"/>
      <c r="M1031" s="1">
        <v>313</v>
      </c>
      <c r="N1031" s="1" t="s">
        <v>1257</v>
      </c>
      <c r="O1031" s="1" t="s">
        <v>1473</v>
      </c>
      <c r="P1031" s="1" t="s">
        <v>1471</v>
      </c>
      <c r="Q1031" s="1" t="s">
        <v>1471</v>
      </c>
    </row>
    <row r="1032" spans="3:17" x14ac:dyDescent="0.2">
      <c r="C1032" s="3" t="s">
        <v>1902</v>
      </c>
      <c r="L1032"/>
      <c r="M1032" s="1">
        <v>314</v>
      </c>
      <c r="N1032" s="1" t="s">
        <v>1257</v>
      </c>
      <c r="O1032" s="1" t="s">
        <v>1035</v>
      </c>
      <c r="P1032" s="1" t="s">
        <v>1471</v>
      </c>
      <c r="Q1032" s="1" t="s">
        <v>1471</v>
      </c>
    </row>
    <row r="1033" spans="3:17" x14ac:dyDescent="0.2">
      <c r="C1033" s="3" t="s">
        <v>1903</v>
      </c>
      <c r="L1033"/>
      <c r="M1033" s="1">
        <v>315</v>
      </c>
      <c r="N1033" s="1" t="s">
        <v>1257</v>
      </c>
      <c r="O1033" s="1" t="s">
        <v>1035</v>
      </c>
      <c r="P1033" s="1" t="s">
        <v>1480</v>
      </c>
      <c r="Q1033" s="1" t="s">
        <v>1471</v>
      </c>
    </row>
    <row r="1034" spans="3:17" x14ac:dyDescent="0.2">
      <c r="C1034" s="3" t="s">
        <v>1904</v>
      </c>
      <c r="L1034"/>
      <c r="M1034" s="1">
        <v>316</v>
      </c>
      <c r="N1034" s="1" t="s">
        <v>1257</v>
      </c>
      <c r="O1034" s="1" t="s">
        <v>1035</v>
      </c>
      <c r="P1034" s="1" t="s">
        <v>1029</v>
      </c>
      <c r="Q1034" s="1" t="s">
        <v>1471</v>
      </c>
    </row>
    <row r="1035" spans="3:17" x14ac:dyDescent="0.2">
      <c r="C1035" s="3" t="s">
        <v>1905</v>
      </c>
      <c r="L1035"/>
      <c r="M1035" s="1">
        <v>317</v>
      </c>
      <c r="N1035" s="1" t="s">
        <v>1257</v>
      </c>
      <c r="O1035" s="1" t="s">
        <v>1035</v>
      </c>
      <c r="P1035" s="1" t="s">
        <v>1029</v>
      </c>
      <c r="Q1035" s="1" t="s">
        <v>1563</v>
      </c>
    </row>
    <row r="1036" spans="3:17" x14ac:dyDescent="0.2">
      <c r="C1036" s="3" t="s">
        <v>1906</v>
      </c>
      <c r="M1036" s="1">
        <v>12</v>
      </c>
      <c r="N1036" s="1" t="s">
        <v>1472</v>
      </c>
      <c r="O1036" s="1" t="s">
        <v>1035</v>
      </c>
      <c r="P1036" s="1" t="s">
        <v>1471</v>
      </c>
      <c r="Q1036" s="1" t="s">
        <v>1471</v>
      </c>
    </row>
    <row r="1037" spans="3:17" x14ac:dyDescent="0.2">
      <c r="C1037" s="3" t="s">
        <v>1907</v>
      </c>
      <c r="M1037" s="1">
        <v>13</v>
      </c>
      <c r="N1037" s="1" t="s">
        <v>1472</v>
      </c>
      <c r="O1037" s="1" t="s">
        <v>1035</v>
      </c>
      <c r="P1037" s="1" t="s">
        <v>1278</v>
      </c>
      <c r="Q1037" s="1" t="s">
        <v>1471</v>
      </c>
    </row>
    <row r="1038" spans="3:17" x14ac:dyDescent="0.2">
      <c r="C1038" s="3" t="s">
        <v>1908</v>
      </c>
      <c r="M1038" s="1">
        <v>14</v>
      </c>
      <c r="N1038" s="1" t="s">
        <v>1472</v>
      </c>
      <c r="O1038" s="1" t="s">
        <v>1035</v>
      </c>
      <c r="P1038" s="1" t="s">
        <v>1279</v>
      </c>
      <c r="Q1038" s="1" t="s">
        <v>1471</v>
      </c>
    </row>
    <row r="1039" spans="3:17" x14ac:dyDescent="0.2">
      <c r="C1039" s="3" t="s">
        <v>1909</v>
      </c>
      <c r="M1039" s="1">
        <v>15</v>
      </c>
      <c r="N1039" s="1" t="s">
        <v>1472</v>
      </c>
      <c r="O1039" s="1" t="s">
        <v>1035</v>
      </c>
      <c r="P1039" s="1" t="s">
        <v>1279</v>
      </c>
      <c r="Q1039" s="1" t="s">
        <v>1563</v>
      </c>
    </row>
    <row r="1040" spans="3:17" x14ac:dyDescent="0.2">
      <c r="C1040" s="3" t="s">
        <v>1910</v>
      </c>
      <c r="M1040" s="1">
        <v>28</v>
      </c>
      <c r="N1040" s="1" t="s">
        <v>1480</v>
      </c>
      <c r="O1040" s="1" t="s">
        <v>1035</v>
      </c>
      <c r="P1040" s="1" t="s">
        <v>1471</v>
      </c>
      <c r="Q1040" s="1" t="s">
        <v>1471</v>
      </c>
    </row>
    <row r="1041" spans="3:17" x14ac:dyDescent="0.2">
      <c r="C1041" s="3" t="s">
        <v>1911</v>
      </c>
      <c r="M1041" s="1">
        <v>29</v>
      </c>
      <c r="N1041" s="1" t="s">
        <v>1480</v>
      </c>
      <c r="O1041" s="1" t="s">
        <v>1035</v>
      </c>
      <c r="P1041" s="1" t="s">
        <v>1278</v>
      </c>
      <c r="Q1041" s="1" t="s">
        <v>1471</v>
      </c>
    </row>
    <row r="1042" spans="3:17" x14ac:dyDescent="0.2">
      <c r="C1042" s="3" t="s">
        <v>1912</v>
      </c>
      <c r="M1042" s="1">
        <v>30</v>
      </c>
      <c r="N1042" s="1" t="s">
        <v>1480</v>
      </c>
      <c r="O1042" s="1" t="s">
        <v>1035</v>
      </c>
      <c r="P1042" s="1" t="s">
        <v>1279</v>
      </c>
      <c r="Q1042" s="1" t="s">
        <v>1471</v>
      </c>
    </row>
    <row r="1043" spans="3:17" x14ac:dyDescent="0.2">
      <c r="C1043" s="3" t="s">
        <v>1913</v>
      </c>
      <c r="M1043" s="1">
        <v>31</v>
      </c>
      <c r="N1043" s="1" t="s">
        <v>1480</v>
      </c>
      <c r="O1043" s="1" t="s">
        <v>1035</v>
      </c>
      <c r="P1043" s="1" t="s">
        <v>1279</v>
      </c>
      <c r="Q1043" s="1" t="s">
        <v>1563</v>
      </c>
    </row>
    <row r="1044" spans="3:17" x14ac:dyDescent="0.2">
      <c r="C1044" s="3" t="s">
        <v>1914</v>
      </c>
      <c r="M1044" s="1">
        <v>38</v>
      </c>
      <c r="N1044" s="1" t="s">
        <v>1486</v>
      </c>
      <c r="O1044" s="1" t="s">
        <v>1035</v>
      </c>
      <c r="P1044" s="1" t="s">
        <v>1280</v>
      </c>
      <c r="Q1044" s="1" t="s">
        <v>1471</v>
      </c>
    </row>
    <row r="1045" spans="3:17" x14ac:dyDescent="0.2">
      <c r="C1045" s="3" t="s">
        <v>1915</v>
      </c>
      <c r="M1045" s="1">
        <v>39</v>
      </c>
      <c r="N1045" s="1" t="s">
        <v>1486</v>
      </c>
      <c r="O1045" s="1" t="s">
        <v>1035</v>
      </c>
      <c r="P1045" s="1" t="s">
        <v>1280</v>
      </c>
      <c r="Q1045" s="1" t="s">
        <v>1472</v>
      </c>
    </row>
    <row r="1046" spans="3:17" x14ac:dyDescent="0.2">
      <c r="C1046" s="3" t="s">
        <v>781</v>
      </c>
      <c r="M1046" s="1">
        <v>40</v>
      </c>
      <c r="N1046" s="1" t="s">
        <v>1486</v>
      </c>
      <c r="O1046" s="1" t="s">
        <v>1035</v>
      </c>
      <c r="P1046" s="1" t="s">
        <v>1278</v>
      </c>
      <c r="Q1046" s="1" t="s">
        <v>1471</v>
      </c>
    </row>
    <row r="1047" spans="3:17" x14ac:dyDescent="0.2">
      <c r="C1047" s="3" t="s">
        <v>782</v>
      </c>
      <c r="M1047" s="1">
        <v>41</v>
      </c>
      <c r="N1047" s="1" t="s">
        <v>1486</v>
      </c>
      <c r="O1047" s="1" t="s">
        <v>1035</v>
      </c>
      <c r="P1047" s="1" t="s">
        <v>1279</v>
      </c>
      <c r="Q1047" s="1" t="s">
        <v>1471</v>
      </c>
    </row>
    <row r="1048" spans="3:17" x14ac:dyDescent="0.2">
      <c r="C1048" s="3" t="s">
        <v>783</v>
      </c>
      <c r="M1048" s="1">
        <v>42</v>
      </c>
      <c r="N1048" s="1" t="s">
        <v>1486</v>
      </c>
      <c r="O1048" s="1" t="s">
        <v>1035</v>
      </c>
      <c r="P1048" s="1" t="s">
        <v>1279</v>
      </c>
      <c r="Q1048" s="1" t="s">
        <v>1563</v>
      </c>
    </row>
    <row r="1049" spans="3:17" x14ac:dyDescent="0.2">
      <c r="C1049" s="3" t="s">
        <v>784</v>
      </c>
      <c r="M1049" s="1">
        <v>43</v>
      </c>
      <c r="N1049" s="1" t="s">
        <v>1486</v>
      </c>
      <c r="O1049" s="1" t="s">
        <v>1035</v>
      </c>
      <c r="P1049" s="1" t="s">
        <v>1636</v>
      </c>
      <c r="Q1049" s="1" t="s">
        <v>1471</v>
      </c>
    </row>
    <row r="1050" spans="3:17" x14ac:dyDescent="0.2">
      <c r="C1050" s="3" t="s">
        <v>785</v>
      </c>
      <c r="M1050" s="1">
        <v>44</v>
      </c>
      <c r="N1050" s="1" t="s">
        <v>1486</v>
      </c>
      <c r="O1050" s="1" t="s">
        <v>1035</v>
      </c>
      <c r="P1050" s="1" t="s">
        <v>1637</v>
      </c>
      <c r="Q1050" s="1" t="s">
        <v>1471</v>
      </c>
    </row>
    <row r="1051" spans="3:17" x14ac:dyDescent="0.2">
      <c r="C1051" s="3" t="s">
        <v>786</v>
      </c>
      <c r="M1051" s="1">
        <v>45</v>
      </c>
      <c r="N1051" s="1" t="s">
        <v>1486</v>
      </c>
      <c r="O1051" s="1" t="s">
        <v>1035</v>
      </c>
      <c r="P1051" s="1" t="s">
        <v>1637</v>
      </c>
      <c r="Q1051" s="1" t="s">
        <v>1472</v>
      </c>
    </row>
    <row r="1052" spans="3:17" x14ac:dyDescent="0.2">
      <c r="C1052" s="3" t="s">
        <v>787</v>
      </c>
      <c r="M1052" s="1">
        <v>46</v>
      </c>
      <c r="N1052" s="1" t="s">
        <v>1486</v>
      </c>
      <c r="O1052" s="1" t="s">
        <v>1487</v>
      </c>
      <c r="P1052" s="1" t="s">
        <v>1471</v>
      </c>
      <c r="Q1052" s="1" t="s">
        <v>1471</v>
      </c>
    </row>
    <row r="1053" spans="3:17" x14ac:dyDescent="0.2">
      <c r="C1053" s="3" t="s">
        <v>788</v>
      </c>
      <c r="M1053" s="1">
        <v>47</v>
      </c>
      <c r="N1053" s="1" t="s">
        <v>1486</v>
      </c>
      <c r="O1053" s="1" t="s">
        <v>1488</v>
      </c>
      <c r="P1053" s="1" t="s">
        <v>1471</v>
      </c>
      <c r="Q1053" s="1" t="s">
        <v>1471</v>
      </c>
    </row>
    <row r="1054" spans="3:17" x14ac:dyDescent="0.2">
      <c r="C1054" s="3" t="s">
        <v>789</v>
      </c>
      <c r="M1054" s="1">
        <v>48</v>
      </c>
      <c r="N1054" s="1" t="s">
        <v>1486</v>
      </c>
      <c r="O1054" s="1" t="s">
        <v>1488</v>
      </c>
      <c r="P1054" s="1" t="s">
        <v>1489</v>
      </c>
      <c r="Q1054" s="1" t="s">
        <v>1471</v>
      </c>
    </row>
    <row r="1055" spans="3:17" x14ac:dyDescent="0.2">
      <c r="C1055" s="3" t="s">
        <v>790</v>
      </c>
      <c r="M1055" s="1">
        <v>49</v>
      </c>
      <c r="N1055" s="1" t="s">
        <v>1486</v>
      </c>
      <c r="O1055" s="1" t="s">
        <v>1488</v>
      </c>
      <c r="P1055" s="1" t="s">
        <v>1065</v>
      </c>
      <c r="Q1055" s="1" t="s">
        <v>1471</v>
      </c>
    </row>
    <row r="1056" spans="3:17" x14ac:dyDescent="0.2">
      <c r="C1056" s="3" t="s">
        <v>791</v>
      </c>
      <c r="M1056" s="1">
        <v>50</v>
      </c>
      <c r="N1056" s="1" t="s">
        <v>1486</v>
      </c>
      <c r="O1056" s="1" t="s">
        <v>1488</v>
      </c>
      <c r="P1056" s="1" t="s">
        <v>1065</v>
      </c>
      <c r="Q1056" s="1" t="s">
        <v>1563</v>
      </c>
    </row>
    <row r="1057" spans="3:17" x14ac:dyDescent="0.2">
      <c r="C1057" s="3" t="s">
        <v>792</v>
      </c>
      <c r="M1057" s="1">
        <v>57</v>
      </c>
      <c r="N1057" s="1" t="s">
        <v>1491</v>
      </c>
      <c r="O1057" s="1" t="s">
        <v>1035</v>
      </c>
      <c r="P1057" s="1" t="s">
        <v>1280</v>
      </c>
      <c r="Q1057" s="1" t="s">
        <v>1471</v>
      </c>
    </row>
    <row r="1058" spans="3:17" x14ac:dyDescent="0.2">
      <c r="C1058" s="3" t="s">
        <v>793</v>
      </c>
      <c r="M1058" s="1">
        <v>58</v>
      </c>
      <c r="N1058" s="1" t="s">
        <v>1491</v>
      </c>
      <c r="O1058" s="1" t="s">
        <v>1035</v>
      </c>
      <c r="P1058" s="1" t="s">
        <v>1280</v>
      </c>
      <c r="Q1058" s="1" t="s">
        <v>1472</v>
      </c>
    </row>
    <row r="1059" spans="3:17" x14ac:dyDescent="0.2">
      <c r="C1059" s="3" t="s">
        <v>794</v>
      </c>
      <c r="M1059" s="1">
        <v>59</v>
      </c>
      <c r="N1059" s="1" t="s">
        <v>1491</v>
      </c>
      <c r="O1059" s="1" t="s">
        <v>1035</v>
      </c>
      <c r="P1059" s="1" t="s">
        <v>1278</v>
      </c>
      <c r="Q1059" s="1" t="s">
        <v>1471</v>
      </c>
    </row>
    <row r="1060" spans="3:17" x14ac:dyDescent="0.2">
      <c r="C1060" s="3" t="s">
        <v>795</v>
      </c>
      <c r="M1060" s="1">
        <v>60</v>
      </c>
      <c r="N1060" s="1" t="s">
        <v>1491</v>
      </c>
      <c r="O1060" s="1" t="s">
        <v>1035</v>
      </c>
      <c r="P1060" s="1" t="s">
        <v>1279</v>
      </c>
      <c r="Q1060" s="1" t="s">
        <v>1471</v>
      </c>
    </row>
    <row r="1061" spans="3:17" x14ac:dyDescent="0.2">
      <c r="C1061" s="3" t="s">
        <v>796</v>
      </c>
      <c r="M1061" s="1">
        <v>61</v>
      </c>
      <c r="N1061" s="1" t="s">
        <v>1491</v>
      </c>
      <c r="O1061" s="1" t="s">
        <v>1035</v>
      </c>
      <c r="P1061" s="1" t="s">
        <v>1279</v>
      </c>
      <c r="Q1061" s="1" t="s">
        <v>1563</v>
      </c>
    </row>
    <row r="1062" spans="3:17" x14ac:dyDescent="0.2">
      <c r="C1062" s="3" t="s">
        <v>797</v>
      </c>
      <c r="M1062" s="1">
        <v>62</v>
      </c>
      <c r="N1062" s="1" t="s">
        <v>1491</v>
      </c>
      <c r="O1062" s="1" t="s">
        <v>1035</v>
      </c>
      <c r="P1062" s="1" t="s">
        <v>1638</v>
      </c>
      <c r="Q1062" s="1" t="s">
        <v>1471</v>
      </c>
    </row>
    <row r="1063" spans="3:17" x14ac:dyDescent="0.2">
      <c r="C1063" s="3" t="s">
        <v>798</v>
      </c>
      <c r="M1063" s="1">
        <v>63</v>
      </c>
      <c r="N1063" s="1" t="s">
        <v>1491</v>
      </c>
      <c r="O1063" s="1" t="s">
        <v>1035</v>
      </c>
      <c r="P1063" s="1" t="s">
        <v>1638</v>
      </c>
      <c r="Q1063" s="1" t="s">
        <v>1563</v>
      </c>
    </row>
    <row r="1064" spans="3:17" x14ac:dyDescent="0.2">
      <c r="C1064" s="3" t="s">
        <v>799</v>
      </c>
      <c r="M1064" s="1">
        <v>65</v>
      </c>
      <c r="N1064" s="1" t="s">
        <v>1491</v>
      </c>
      <c r="O1064" s="1" t="s">
        <v>1035</v>
      </c>
      <c r="P1064" s="1" t="s">
        <v>1639</v>
      </c>
      <c r="Q1064" s="1" t="s">
        <v>1471</v>
      </c>
    </row>
    <row r="1065" spans="3:17" x14ac:dyDescent="0.2">
      <c r="C1065" s="3" t="s">
        <v>800</v>
      </c>
      <c r="M1065" s="1">
        <v>66</v>
      </c>
      <c r="N1065" s="1" t="s">
        <v>1491</v>
      </c>
      <c r="O1065" s="1" t="s">
        <v>1035</v>
      </c>
      <c r="P1065" s="1" t="s">
        <v>1639</v>
      </c>
      <c r="Q1065" s="1" t="s">
        <v>1563</v>
      </c>
    </row>
    <row r="1066" spans="3:17" x14ac:dyDescent="0.2">
      <c r="C1066" s="3" t="s">
        <v>801</v>
      </c>
      <c r="M1066" s="1">
        <v>69</v>
      </c>
      <c r="N1066" s="1" t="s">
        <v>1491</v>
      </c>
      <c r="O1066" s="1" t="s">
        <v>1035</v>
      </c>
      <c r="P1066" s="1" t="s">
        <v>1254</v>
      </c>
      <c r="Q1066" s="1" t="s">
        <v>1471</v>
      </c>
    </row>
    <row r="1067" spans="3:17" x14ac:dyDescent="0.2">
      <c r="C1067" s="3" t="s">
        <v>802</v>
      </c>
      <c r="M1067" s="1">
        <v>70</v>
      </c>
      <c r="N1067" s="1" t="s">
        <v>1491</v>
      </c>
      <c r="O1067" s="1" t="s">
        <v>1035</v>
      </c>
      <c r="P1067" s="1" t="s">
        <v>1557</v>
      </c>
      <c r="Q1067" s="1" t="s">
        <v>1471</v>
      </c>
    </row>
    <row r="1068" spans="3:17" x14ac:dyDescent="0.2">
      <c r="C1068" s="3" t="s">
        <v>803</v>
      </c>
      <c r="M1068" s="1">
        <v>71</v>
      </c>
      <c r="N1068" s="1" t="s">
        <v>1491</v>
      </c>
      <c r="O1068" s="1" t="s">
        <v>1035</v>
      </c>
      <c r="P1068" s="1" t="s">
        <v>1557</v>
      </c>
      <c r="Q1068" s="1" t="s">
        <v>1563</v>
      </c>
    </row>
    <row r="1069" spans="3:17" x14ac:dyDescent="0.2">
      <c r="C1069" s="3" t="s">
        <v>804</v>
      </c>
      <c r="M1069" s="1">
        <v>72</v>
      </c>
      <c r="N1069" s="1" t="s">
        <v>1491</v>
      </c>
      <c r="O1069" s="1" t="s">
        <v>1035</v>
      </c>
      <c r="P1069" s="1" t="s">
        <v>897</v>
      </c>
      <c r="Q1069" s="1" t="s">
        <v>1471</v>
      </c>
    </row>
    <row r="1070" spans="3:17" x14ac:dyDescent="0.2">
      <c r="C1070" s="3" t="s">
        <v>805</v>
      </c>
      <c r="M1070" s="1">
        <v>73</v>
      </c>
      <c r="N1070" s="1" t="s">
        <v>1491</v>
      </c>
      <c r="O1070" s="1" t="s">
        <v>1035</v>
      </c>
      <c r="P1070" s="1" t="s">
        <v>897</v>
      </c>
      <c r="Q1070" s="1" t="s">
        <v>1563</v>
      </c>
    </row>
    <row r="1071" spans="3:17" x14ac:dyDescent="0.2">
      <c r="C1071" s="3" t="s">
        <v>806</v>
      </c>
      <c r="M1071" s="1">
        <v>74</v>
      </c>
      <c r="N1071" s="1" t="s">
        <v>1491</v>
      </c>
      <c r="O1071" s="1" t="s">
        <v>1035</v>
      </c>
      <c r="P1071" s="1" t="s">
        <v>898</v>
      </c>
      <c r="Q1071" s="1" t="s">
        <v>1471</v>
      </c>
    </row>
    <row r="1072" spans="3:17" x14ac:dyDescent="0.2">
      <c r="C1072" s="3" t="s">
        <v>1842</v>
      </c>
      <c r="M1072" s="1">
        <v>75</v>
      </c>
      <c r="N1072" s="1" t="s">
        <v>1491</v>
      </c>
      <c r="O1072" s="1" t="s">
        <v>1035</v>
      </c>
      <c r="P1072" s="1" t="s">
        <v>898</v>
      </c>
      <c r="Q1072" s="1" t="s">
        <v>1563</v>
      </c>
    </row>
    <row r="1073" spans="3:17" x14ac:dyDescent="0.2">
      <c r="C1073" s="3" t="s">
        <v>1843</v>
      </c>
      <c r="M1073" s="1">
        <v>76</v>
      </c>
      <c r="N1073" s="1" t="s">
        <v>1491</v>
      </c>
      <c r="O1073" s="1" t="s">
        <v>1035</v>
      </c>
      <c r="P1073" s="1" t="s">
        <v>1567</v>
      </c>
      <c r="Q1073" s="1" t="s">
        <v>1471</v>
      </c>
    </row>
    <row r="1074" spans="3:17" x14ac:dyDescent="0.2">
      <c r="C1074" s="3" t="s">
        <v>1844</v>
      </c>
      <c r="M1074" s="1">
        <v>77</v>
      </c>
      <c r="N1074" s="1" t="s">
        <v>1491</v>
      </c>
      <c r="O1074" s="1" t="s">
        <v>1035</v>
      </c>
      <c r="P1074" s="1" t="s">
        <v>1567</v>
      </c>
      <c r="Q1074" s="1" t="s">
        <v>1563</v>
      </c>
    </row>
    <row r="1075" spans="3:17" x14ac:dyDescent="0.2">
      <c r="C1075" s="3" t="s">
        <v>1845</v>
      </c>
      <c r="M1075" s="1">
        <v>78</v>
      </c>
      <c r="N1075" s="1" t="s">
        <v>1491</v>
      </c>
      <c r="O1075" s="1" t="s">
        <v>1492</v>
      </c>
      <c r="P1075" s="1" t="s">
        <v>1471</v>
      </c>
      <c r="Q1075" s="1" t="s">
        <v>1471</v>
      </c>
    </row>
    <row r="1076" spans="3:17" x14ac:dyDescent="0.2">
      <c r="C1076" s="3" t="s">
        <v>1846</v>
      </c>
      <c r="M1076" s="1">
        <v>79</v>
      </c>
      <c r="N1076" s="1" t="s">
        <v>1491</v>
      </c>
      <c r="O1076" s="1" t="s">
        <v>1640</v>
      </c>
      <c r="P1076" s="1" t="s">
        <v>1471</v>
      </c>
      <c r="Q1076" s="1" t="s">
        <v>1471</v>
      </c>
    </row>
    <row r="1077" spans="3:17" x14ac:dyDescent="0.2">
      <c r="C1077" s="3" t="s">
        <v>1847</v>
      </c>
      <c r="M1077" s="1">
        <v>80</v>
      </c>
      <c r="N1077" s="1" t="s">
        <v>1491</v>
      </c>
      <c r="O1077" s="1" t="s">
        <v>1640</v>
      </c>
      <c r="P1077" s="1" t="s">
        <v>1641</v>
      </c>
      <c r="Q1077" s="1" t="s">
        <v>1471</v>
      </c>
    </row>
    <row r="1078" spans="3:17" x14ac:dyDescent="0.2">
      <c r="C1078" s="3" t="s">
        <v>1848</v>
      </c>
      <c r="M1078" s="1">
        <v>81</v>
      </c>
      <c r="N1078" s="1" t="s">
        <v>1491</v>
      </c>
      <c r="O1078" s="1" t="s">
        <v>1640</v>
      </c>
      <c r="P1078" s="1" t="s">
        <v>1642</v>
      </c>
      <c r="Q1078" s="1" t="s">
        <v>1471</v>
      </c>
    </row>
    <row r="1079" spans="3:17" x14ac:dyDescent="0.2">
      <c r="C1079" s="3" t="s">
        <v>1849</v>
      </c>
      <c r="M1079" s="1">
        <v>82</v>
      </c>
      <c r="N1079" s="1" t="s">
        <v>1491</v>
      </c>
      <c r="O1079" s="1" t="s">
        <v>1640</v>
      </c>
      <c r="P1079" s="1" t="s">
        <v>1642</v>
      </c>
      <c r="Q1079" s="1" t="s">
        <v>1472</v>
      </c>
    </row>
    <row r="1080" spans="3:17" x14ac:dyDescent="0.2">
      <c r="C1080" s="3" t="s">
        <v>1850</v>
      </c>
      <c r="M1080" s="1">
        <v>83</v>
      </c>
      <c r="N1080" s="1" t="s">
        <v>1491</v>
      </c>
      <c r="O1080" s="1" t="s">
        <v>1493</v>
      </c>
      <c r="P1080" s="1" t="s">
        <v>1471</v>
      </c>
      <c r="Q1080" s="1" t="s">
        <v>1471</v>
      </c>
    </row>
    <row r="1081" spans="3:17" x14ac:dyDescent="0.2">
      <c r="C1081" s="3" t="s">
        <v>901</v>
      </c>
      <c r="M1081" s="1">
        <v>84</v>
      </c>
      <c r="N1081" s="1" t="s">
        <v>1491</v>
      </c>
      <c r="O1081" s="1" t="s">
        <v>1494</v>
      </c>
      <c r="P1081" s="1" t="s">
        <v>1471</v>
      </c>
      <c r="Q1081" s="1" t="s">
        <v>1471</v>
      </c>
    </row>
    <row r="1082" spans="3:17" x14ac:dyDescent="0.2">
      <c r="C1082" s="3" t="s">
        <v>902</v>
      </c>
      <c r="M1082" s="1">
        <v>85</v>
      </c>
      <c r="N1082" s="1" t="s">
        <v>1491</v>
      </c>
      <c r="O1082" s="1" t="s">
        <v>1494</v>
      </c>
      <c r="P1082" s="1" t="s">
        <v>1497</v>
      </c>
      <c r="Q1082" s="1" t="s">
        <v>1471</v>
      </c>
    </row>
    <row r="1083" spans="3:17" x14ac:dyDescent="0.2">
      <c r="C1083" s="3" t="s">
        <v>903</v>
      </c>
      <c r="M1083" s="1">
        <v>86</v>
      </c>
      <c r="N1083" s="1" t="s">
        <v>1491</v>
      </c>
      <c r="O1083" s="1" t="s">
        <v>1494</v>
      </c>
      <c r="P1083" s="1" t="s">
        <v>1036</v>
      </c>
      <c r="Q1083" s="1" t="s">
        <v>1471</v>
      </c>
    </row>
    <row r="1084" spans="3:17" x14ac:dyDescent="0.2">
      <c r="C1084" s="3" t="s">
        <v>904</v>
      </c>
      <c r="M1084" s="1">
        <v>87</v>
      </c>
      <c r="N1084" s="1" t="s">
        <v>1491</v>
      </c>
      <c r="O1084" s="1" t="s">
        <v>1494</v>
      </c>
      <c r="P1084" s="1" t="s">
        <v>1036</v>
      </c>
      <c r="Q1084" s="1" t="s">
        <v>1518</v>
      </c>
    </row>
    <row r="1085" spans="3:17" x14ac:dyDescent="0.2">
      <c r="C1085" s="3" t="s">
        <v>905</v>
      </c>
      <c r="M1085" s="1">
        <v>88</v>
      </c>
      <c r="N1085" s="1" t="s">
        <v>1495</v>
      </c>
      <c r="O1085" s="1" t="s">
        <v>1471</v>
      </c>
      <c r="P1085" s="1" t="s">
        <v>1471</v>
      </c>
      <c r="Q1085" s="1" t="s">
        <v>1471</v>
      </c>
    </row>
    <row r="1086" spans="3:17" x14ac:dyDescent="0.2">
      <c r="C1086" s="3" t="s">
        <v>906</v>
      </c>
      <c r="M1086" s="1">
        <v>89</v>
      </c>
      <c r="N1086" s="1" t="s">
        <v>1495</v>
      </c>
      <c r="O1086" s="1" t="s">
        <v>1473</v>
      </c>
      <c r="P1086" s="1" t="s">
        <v>1471</v>
      </c>
      <c r="Q1086" s="1" t="s">
        <v>1471</v>
      </c>
    </row>
    <row r="1087" spans="3:17" x14ac:dyDescent="0.2">
      <c r="C1087" s="3" t="s">
        <v>907</v>
      </c>
      <c r="M1087" s="1">
        <v>90</v>
      </c>
      <c r="N1087" s="1" t="s">
        <v>1495</v>
      </c>
      <c r="O1087" s="1" t="s">
        <v>1035</v>
      </c>
      <c r="P1087" s="1" t="s">
        <v>1471</v>
      </c>
      <c r="Q1087" s="1" t="s">
        <v>1471</v>
      </c>
    </row>
    <row r="1088" spans="3:17" x14ac:dyDescent="0.2">
      <c r="C1088" s="3" t="s">
        <v>908</v>
      </c>
      <c r="M1088" s="1">
        <v>91</v>
      </c>
      <c r="N1088" s="1" t="s">
        <v>1495</v>
      </c>
      <c r="O1088" s="1" t="s">
        <v>1035</v>
      </c>
      <c r="P1088" s="1" t="s">
        <v>1472</v>
      </c>
      <c r="Q1088" s="1" t="s">
        <v>1471</v>
      </c>
    </row>
    <row r="1089" spans="3:17" x14ac:dyDescent="0.2">
      <c r="C1089" s="3" t="s">
        <v>909</v>
      </c>
      <c r="M1089" s="1">
        <v>92</v>
      </c>
      <c r="N1089" s="1" t="s">
        <v>1495</v>
      </c>
      <c r="O1089" s="1" t="s">
        <v>1035</v>
      </c>
      <c r="P1089" s="1" t="s">
        <v>1643</v>
      </c>
      <c r="Q1089" s="1" t="s">
        <v>1471</v>
      </c>
    </row>
    <row r="1090" spans="3:17" x14ac:dyDescent="0.2">
      <c r="C1090" s="3" t="s">
        <v>910</v>
      </c>
      <c r="M1090" s="1">
        <v>93</v>
      </c>
      <c r="N1090" s="1" t="s">
        <v>1495</v>
      </c>
      <c r="O1090" s="1" t="s">
        <v>1035</v>
      </c>
      <c r="P1090" s="1" t="s">
        <v>1643</v>
      </c>
      <c r="Q1090" s="1" t="s">
        <v>1563</v>
      </c>
    </row>
    <row r="1091" spans="3:17" x14ac:dyDescent="0.2">
      <c r="C1091" s="3" t="s">
        <v>911</v>
      </c>
      <c r="M1091" s="1">
        <v>139</v>
      </c>
      <c r="N1091" s="1" t="s">
        <v>1312</v>
      </c>
      <c r="O1091" s="1" t="s">
        <v>1473</v>
      </c>
      <c r="P1091" s="1" t="s">
        <v>1471</v>
      </c>
      <c r="Q1091" s="1" t="s">
        <v>1471</v>
      </c>
    </row>
    <row r="1092" spans="3:17" x14ac:dyDescent="0.2">
      <c r="C1092" s="3" t="s">
        <v>912</v>
      </c>
      <c r="M1092" s="1">
        <v>140</v>
      </c>
      <c r="N1092" s="1" t="s">
        <v>1312</v>
      </c>
      <c r="O1092" s="1" t="s">
        <v>1035</v>
      </c>
      <c r="P1092" s="1" t="s">
        <v>1471</v>
      </c>
      <c r="Q1092" s="1" t="s">
        <v>1471</v>
      </c>
    </row>
    <row r="1093" spans="3:17" x14ac:dyDescent="0.2">
      <c r="C1093" s="3" t="s">
        <v>913</v>
      </c>
      <c r="M1093" s="1">
        <v>141</v>
      </c>
      <c r="N1093" s="1" t="s">
        <v>1312</v>
      </c>
      <c r="O1093" s="1" t="s">
        <v>1035</v>
      </c>
      <c r="P1093" s="1" t="s">
        <v>1497</v>
      </c>
      <c r="Q1093" s="1" t="s">
        <v>1471</v>
      </c>
    </row>
    <row r="1094" spans="3:17" x14ac:dyDescent="0.2">
      <c r="C1094" s="3" t="s">
        <v>914</v>
      </c>
      <c r="M1094" s="1">
        <v>142</v>
      </c>
      <c r="N1094" s="1" t="s">
        <v>1312</v>
      </c>
      <c r="O1094" s="1" t="s">
        <v>1035</v>
      </c>
      <c r="P1094" s="1" t="s">
        <v>1644</v>
      </c>
      <c r="Q1094" s="1" t="s">
        <v>1471</v>
      </c>
    </row>
    <row r="1095" spans="3:17" x14ac:dyDescent="0.2">
      <c r="C1095" s="3" t="s">
        <v>915</v>
      </c>
      <c r="M1095" s="1">
        <v>143</v>
      </c>
      <c r="N1095" s="1" t="s">
        <v>1312</v>
      </c>
      <c r="O1095" s="1" t="s">
        <v>1035</v>
      </c>
      <c r="P1095" s="1" t="s">
        <v>1644</v>
      </c>
      <c r="Q1095" s="1" t="s">
        <v>1563</v>
      </c>
    </row>
    <row r="1096" spans="3:17" x14ac:dyDescent="0.2">
      <c r="C1096" s="3" t="s">
        <v>916</v>
      </c>
      <c r="M1096" s="1">
        <v>162</v>
      </c>
      <c r="N1096" s="1" t="s">
        <v>1312</v>
      </c>
      <c r="O1096" s="1" t="s">
        <v>1037</v>
      </c>
      <c r="P1096" s="1" t="s">
        <v>1565</v>
      </c>
      <c r="Q1096" s="1" t="s">
        <v>1502</v>
      </c>
    </row>
    <row r="1097" spans="3:17" x14ac:dyDescent="0.2">
      <c r="C1097" s="3" t="s">
        <v>917</v>
      </c>
      <c r="M1097" s="1">
        <v>164</v>
      </c>
      <c r="N1097" s="1" t="s">
        <v>1312</v>
      </c>
      <c r="O1097" s="1" t="s">
        <v>1037</v>
      </c>
      <c r="P1097" s="1" t="s">
        <v>337</v>
      </c>
      <c r="Q1097" s="1" t="s">
        <v>1471</v>
      </c>
    </row>
    <row r="1098" spans="3:17" x14ac:dyDescent="0.2">
      <c r="C1098" s="3" t="s">
        <v>918</v>
      </c>
      <c r="M1098" s="1">
        <v>165</v>
      </c>
      <c r="N1098" s="1" t="s">
        <v>1312</v>
      </c>
      <c r="O1098" s="1" t="s">
        <v>1037</v>
      </c>
      <c r="P1098" s="1" t="s">
        <v>1498</v>
      </c>
      <c r="Q1098" s="1" t="s">
        <v>1471</v>
      </c>
    </row>
    <row r="1099" spans="3:17" x14ac:dyDescent="0.2">
      <c r="C1099" s="3" t="s">
        <v>919</v>
      </c>
      <c r="M1099" s="1">
        <v>166</v>
      </c>
      <c r="N1099" s="1" t="s">
        <v>1312</v>
      </c>
      <c r="O1099" s="1" t="s">
        <v>1037</v>
      </c>
      <c r="P1099" s="1" t="s">
        <v>1498</v>
      </c>
      <c r="Q1099" s="1" t="s">
        <v>1486</v>
      </c>
    </row>
    <row r="1100" spans="3:17" x14ac:dyDescent="0.2">
      <c r="C1100" s="3" t="s">
        <v>920</v>
      </c>
      <c r="M1100" s="1">
        <v>174</v>
      </c>
      <c r="N1100" s="1" t="s">
        <v>1312</v>
      </c>
      <c r="O1100" s="1" t="s">
        <v>1041</v>
      </c>
      <c r="P1100" s="1" t="s">
        <v>1505</v>
      </c>
      <c r="Q1100" s="1" t="s">
        <v>1471</v>
      </c>
    </row>
    <row r="1101" spans="3:17" x14ac:dyDescent="0.2">
      <c r="C1101" s="3" t="s">
        <v>921</v>
      </c>
      <c r="M1101" s="1">
        <v>175</v>
      </c>
      <c r="N1101" s="1" t="s">
        <v>1312</v>
      </c>
      <c r="O1101" s="1" t="s">
        <v>1041</v>
      </c>
      <c r="P1101" s="1" t="s">
        <v>1505</v>
      </c>
      <c r="Q1101" s="1" t="s">
        <v>1486</v>
      </c>
    </row>
    <row r="1102" spans="3:17" x14ac:dyDescent="0.2">
      <c r="C1102" s="3" t="s">
        <v>922</v>
      </c>
      <c r="M1102" s="1">
        <v>251</v>
      </c>
      <c r="N1102" s="1" t="s">
        <v>1312</v>
      </c>
      <c r="O1102" s="1" t="s">
        <v>1494</v>
      </c>
      <c r="P1102" s="1" t="s">
        <v>1645</v>
      </c>
      <c r="Q1102" s="1" t="s">
        <v>1471</v>
      </c>
    </row>
    <row r="1103" spans="3:17" x14ac:dyDescent="0.2">
      <c r="C1103" s="3" t="s">
        <v>923</v>
      </c>
      <c r="M1103" s="1">
        <v>252</v>
      </c>
      <c r="N1103" s="1" t="s">
        <v>1312</v>
      </c>
      <c r="O1103" s="1" t="s">
        <v>1494</v>
      </c>
      <c r="P1103" s="1" t="s">
        <v>1645</v>
      </c>
      <c r="Q1103" s="1" t="s">
        <v>1518</v>
      </c>
    </row>
    <row r="1104" spans="3:17" x14ac:dyDescent="0.2">
      <c r="C1104" s="3" t="s">
        <v>924</v>
      </c>
      <c r="M1104" s="1">
        <v>253</v>
      </c>
      <c r="N1104" s="1" t="s">
        <v>1312</v>
      </c>
      <c r="O1104" s="1" t="s">
        <v>1494</v>
      </c>
      <c r="P1104" s="1" t="s">
        <v>1646</v>
      </c>
      <c r="Q1104" s="1" t="s">
        <v>1471</v>
      </c>
    </row>
    <row r="1105" spans="3:17" x14ac:dyDescent="0.2">
      <c r="C1105" s="3" t="s">
        <v>925</v>
      </c>
      <c r="M1105" s="1">
        <v>254</v>
      </c>
      <c r="N1105" s="1" t="s">
        <v>1312</v>
      </c>
      <c r="O1105" s="1" t="s">
        <v>1494</v>
      </c>
      <c r="P1105" s="1" t="s">
        <v>1646</v>
      </c>
      <c r="Q1105" s="1" t="s">
        <v>1518</v>
      </c>
    </row>
    <row r="1106" spans="3:17" x14ac:dyDescent="0.2">
      <c r="C1106" s="3" t="s">
        <v>926</v>
      </c>
      <c r="M1106" s="1">
        <v>265</v>
      </c>
      <c r="N1106" s="1" t="s">
        <v>1555</v>
      </c>
      <c r="O1106" s="1" t="s">
        <v>1035</v>
      </c>
      <c r="P1106" s="1" t="s">
        <v>1278</v>
      </c>
      <c r="Q1106" s="1" t="s">
        <v>1471</v>
      </c>
    </row>
    <row r="1107" spans="3:17" x14ac:dyDescent="0.2">
      <c r="C1107" s="3" t="s">
        <v>927</v>
      </c>
      <c r="M1107" s="1">
        <v>266</v>
      </c>
      <c r="N1107" s="1" t="s">
        <v>1555</v>
      </c>
      <c r="O1107" s="1" t="s">
        <v>1035</v>
      </c>
      <c r="P1107" s="1" t="s">
        <v>1279</v>
      </c>
      <c r="Q1107" s="1" t="s">
        <v>1471</v>
      </c>
    </row>
    <row r="1108" spans="3:17" x14ac:dyDescent="0.2">
      <c r="C1108" s="3" t="s">
        <v>928</v>
      </c>
      <c r="M1108" s="1">
        <v>267</v>
      </c>
      <c r="N1108" s="1" t="s">
        <v>1555</v>
      </c>
      <c r="O1108" s="1" t="s">
        <v>1035</v>
      </c>
      <c r="P1108" s="1" t="s">
        <v>1279</v>
      </c>
      <c r="Q1108" s="1" t="s">
        <v>1563</v>
      </c>
    </row>
    <row r="1109" spans="3:17" x14ac:dyDescent="0.2">
      <c r="C1109" s="3" t="s">
        <v>929</v>
      </c>
      <c r="M1109" s="1">
        <v>268</v>
      </c>
      <c r="N1109" s="1" t="s">
        <v>1555</v>
      </c>
      <c r="O1109" s="1" t="s">
        <v>1035</v>
      </c>
      <c r="P1109" s="1" t="s">
        <v>1497</v>
      </c>
      <c r="Q1109" s="1" t="s">
        <v>1471</v>
      </c>
    </row>
    <row r="1110" spans="3:17" x14ac:dyDescent="0.2">
      <c r="C1110" s="3" t="s">
        <v>930</v>
      </c>
      <c r="M1110" s="1">
        <v>269</v>
      </c>
      <c r="N1110" s="1" t="s">
        <v>1555</v>
      </c>
      <c r="O1110" s="1" t="s">
        <v>1035</v>
      </c>
      <c r="P1110" s="1" t="s">
        <v>1254</v>
      </c>
      <c r="Q1110" s="1" t="s">
        <v>1471</v>
      </c>
    </row>
    <row r="1111" spans="3:17" x14ac:dyDescent="0.2">
      <c r="C1111" s="3" t="s">
        <v>961</v>
      </c>
      <c r="M1111" s="1">
        <v>270</v>
      </c>
      <c r="N1111" s="1" t="s">
        <v>1555</v>
      </c>
      <c r="O1111" s="1" t="s">
        <v>1035</v>
      </c>
      <c r="P1111" s="1" t="s">
        <v>897</v>
      </c>
      <c r="Q1111" s="1" t="s">
        <v>1471</v>
      </c>
    </row>
    <row r="1112" spans="3:17" x14ac:dyDescent="0.2">
      <c r="C1112" s="3" t="s">
        <v>962</v>
      </c>
      <c r="M1112" s="1">
        <v>271</v>
      </c>
      <c r="N1112" s="1" t="s">
        <v>1555</v>
      </c>
      <c r="O1112" s="1" t="s">
        <v>1035</v>
      </c>
      <c r="P1112" s="1" t="s">
        <v>897</v>
      </c>
      <c r="Q1112" s="1" t="s">
        <v>1563</v>
      </c>
    </row>
    <row r="1113" spans="3:17" x14ac:dyDescent="0.2">
      <c r="C1113" s="3" t="s">
        <v>963</v>
      </c>
      <c r="M1113" s="1">
        <v>272</v>
      </c>
      <c r="N1113" s="1" t="s">
        <v>1555</v>
      </c>
      <c r="O1113" s="1" t="s">
        <v>1035</v>
      </c>
      <c r="P1113" s="1" t="s">
        <v>1647</v>
      </c>
      <c r="Q1113" s="1" t="s">
        <v>1471</v>
      </c>
    </row>
    <row r="1114" spans="3:17" x14ac:dyDescent="0.2">
      <c r="C1114" s="3" t="s">
        <v>964</v>
      </c>
      <c r="M1114" s="1">
        <v>273</v>
      </c>
      <c r="N1114" s="1" t="s">
        <v>1555</v>
      </c>
      <c r="O1114" s="1" t="s">
        <v>1035</v>
      </c>
      <c r="P1114" s="1" t="s">
        <v>1647</v>
      </c>
      <c r="Q1114" s="1" t="s">
        <v>1563</v>
      </c>
    </row>
    <row r="1115" spans="3:17" x14ac:dyDescent="0.2">
      <c r="C1115" s="3" t="s">
        <v>965</v>
      </c>
      <c r="M1115" s="1">
        <v>280</v>
      </c>
      <c r="N1115" s="1" t="s">
        <v>1555</v>
      </c>
      <c r="O1115" s="1" t="s">
        <v>1041</v>
      </c>
      <c r="P1115" s="1" t="s">
        <v>1504</v>
      </c>
      <c r="Q1115" s="1" t="s">
        <v>1471</v>
      </c>
    </row>
    <row r="1116" spans="3:17" x14ac:dyDescent="0.2">
      <c r="C1116" s="3" t="s">
        <v>966</v>
      </c>
      <c r="M1116" s="1">
        <v>281</v>
      </c>
      <c r="N1116" s="1" t="s">
        <v>1555</v>
      </c>
      <c r="O1116" s="1" t="s">
        <v>1041</v>
      </c>
      <c r="P1116" s="1" t="s">
        <v>1042</v>
      </c>
      <c r="Q1116" s="1" t="s">
        <v>1471</v>
      </c>
    </row>
    <row r="1117" spans="3:17" x14ac:dyDescent="0.2">
      <c r="C1117" s="3" t="s">
        <v>967</v>
      </c>
      <c r="M1117" s="1">
        <v>282</v>
      </c>
      <c r="N1117" s="1" t="s">
        <v>1555</v>
      </c>
      <c r="O1117" s="1" t="s">
        <v>1041</v>
      </c>
      <c r="P1117" s="1" t="s">
        <v>1042</v>
      </c>
      <c r="Q1117" s="1" t="s">
        <v>1563</v>
      </c>
    </row>
    <row r="1118" spans="3:17" x14ac:dyDescent="0.2">
      <c r="C1118" s="3" t="s">
        <v>968</v>
      </c>
      <c r="L1118"/>
      <c r="M1118" s="1">
        <v>297</v>
      </c>
      <c r="N1118" s="1" t="s">
        <v>1555</v>
      </c>
      <c r="O1118" s="1" t="s">
        <v>1487</v>
      </c>
      <c r="P1118" s="1" t="s">
        <v>1471</v>
      </c>
      <c r="Q1118" s="1" t="s">
        <v>1471</v>
      </c>
    </row>
    <row r="1119" spans="3:17" x14ac:dyDescent="0.2">
      <c r="C1119" s="3" t="s">
        <v>969</v>
      </c>
      <c r="L1119"/>
      <c r="M1119" s="1">
        <v>298</v>
      </c>
      <c r="N1119" s="1" t="s">
        <v>1555</v>
      </c>
      <c r="O1119" s="1" t="s">
        <v>1488</v>
      </c>
      <c r="P1119" s="1" t="s">
        <v>1471</v>
      </c>
      <c r="Q1119" s="1" t="s">
        <v>1471</v>
      </c>
    </row>
    <row r="1120" spans="3:17" x14ac:dyDescent="0.2">
      <c r="C1120" s="3" t="s">
        <v>970</v>
      </c>
      <c r="L1120"/>
      <c r="M1120" s="1">
        <v>299</v>
      </c>
      <c r="N1120" s="1" t="s">
        <v>1555</v>
      </c>
      <c r="O1120" s="1" t="s">
        <v>1488</v>
      </c>
      <c r="P1120" s="1" t="s">
        <v>1489</v>
      </c>
      <c r="Q1120" s="1" t="s">
        <v>1471</v>
      </c>
    </row>
    <row r="1121" spans="3:17" x14ac:dyDescent="0.2">
      <c r="C1121" s="3" t="s">
        <v>971</v>
      </c>
      <c r="L1121"/>
      <c r="M1121" s="1">
        <v>300</v>
      </c>
      <c r="N1121" s="1" t="s">
        <v>1555</v>
      </c>
      <c r="O1121" s="1" t="s">
        <v>1488</v>
      </c>
      <c r="P1121" s="1" t="s">
        <v>1065</v>
      </c>
      <c r="Q1121" s="1" t="s">
        <v>1471</v>
      </c>
    </row>
    <row r="1122" spans="3:17" x14ac:dyDescent="0.2">
      <c r="C1122" s="3" t="s">
        <v>972</v>
      </c>
      <c r="L1122"/>
      <c r="M1122" s="1">
        <v>301</v>
      </c>
      <c r="N1122" s="1" t="s">
        <v>1555</v>
      </c>
      <c r="O1122" s="1" t="s">
        <v>1488</v>
      </c>
      <c r="P1122" s="1" t="s">
        <v>1065</v>
      </c>
      <c r="Q1122" s="1" t="s">
        <v>1563</v>
      </c>
    </row>
    <row r="1123" spans="3:17" x14ac:dyDescent="0.2">
      <c r="C1123" s="3" t="s">
        <v>973</v>
      </c>
      <c r="L1123"/>
      <c r="M1123" s="1">
        <v>336</v>
      </c>
      <c r="N1123" s="1" t="s">
        <v>1482</v>
      </c>
      <c r="O1123" s="1" t="s">
        <v>1035</v>
      </c>
      <c r="P1123" s="1" t="s">
        <v>1278</v>
      </c>
      <c r="Q1123" s="1" t="s">
        <v>1471</v>
      </c>
    </row>
    <row r="1124" spans="3:17" x14ac:dyDescent="0.2">
      <c r="C1124" s="3" t="s">
        <v>974</v>
      </c>
      <c r="L1124"/>
      <c r="M1124" s="1">
        <v>337</v>
      </c>
      <c r="N1124" s="1" t="s">
        <v>1482</v>
      </c>
      <c r="O1124" s="1" t="s">
        <v>1035</v>
      </c>
      <c r="P1124" s="1" t="s">
        <v>1279</v>
      </c>
      <c r="Q1124" s="1" t="s">
        <v>1471</v>
      </c>
    </row>
    <row r="1125" spans="3:17" x14ac:dyDescent="0.2">
      <c r="C1125" s="3" t="s">
        <v>975</v>
      </c>
      <c r="L1125"/>
      <c r="M1125" s="1">
        <v>338</v>
      </c>
      <c r="N1125" s="1" t="s">
        <v>1482</v>
      </c>
      <c r="O1125" s="1" t="s">
        <v>1035</v>
      </c>
      <c r="P1125" s="1" t="s">
        <v>1279</v>
      </c>
      <c r="Q1125" s="1" t="s">
        <v>1563</v>
      </c>
    </row>
    <row r="1126" spans="3:17" x14ac:dyDescent="0.2">
      <c r="C1126" s="3" t="s">
        <v>976</v>
      </c>
      <c r="L1126"/>
      <c r="M1126" s="1">
        <v>493</v>
      </c>
      <c r="N1126" s="1" t="s">
        <v>1322</v>
      </c>
      <c r="O1126" s="1" t="s">
        <v>1494</v>
      </c>
      <c r="P1126" s="1" t="s">
        <v>1648</v>
      </c>
      <c r="Q1126" s="1" t="s">
        <v>1471</v>
      </c>
    </row>
    <row r="1127" spans="3:17" x14ac:dyDescent="0.2">
      <c r="C1127" s="3" t="s">
        <v>977</v>
      </c>
      <c r="L1127"/>
      <c r="M1127" s="1">
        <v>494</v>
      </c>
      <c r="N1127" s="1" t="s">
        <v>1322</v>
      </c>
      <c r="O1127" s="1" t="s">
        <v>1494</v>
      </c>
      <c r="P1127" s="1" t="s">
        <v>1648</v>
      </c>
      <c r="Q1127" s="1" t="s">
        <v>1518</v>
      </c>
    </row>
    <row r="1128" spans="3:17" x14ac:dyDescent="0.2">
      <c r="C1128" s="3" t="s">
        <v>978</v>
      </c>
      <c r="L1128"/>
      <c r="M1128" s="1">
        <v>495</v>
      </c>
      <c r="N1128" s="1" t="s">
        <v>1322</v>
      </c>
      <c r="O1128" s="1" t="s">
        <v>1494</v>
      </c>
      <c r="P1128" s="1" t="s">
        <v>1649</v>
      </c>
      <c r="Q1128" s="1" t="s">
        <v>1471</v>
      </c>
    </row>
    <row r="1129" spans="3:17" x14ac:dyDescent="0.2">
      <c r="C1129" s="3" t="s">
        <v>979</v>
      </c>
      <c r="L1129"/>
      <c r="M1129" s="1">
        <v>496</v>
      </c>
      <c r="N1129" s="1" t="s">
        <v>1322</v>
      </c>
      <c r="O1129" s="1" t="s">
        <v>1494</v>
      </c>
      <c r="P1129" s="1" t="s">
        <v>1649</v>
      </c>
      <c r="Q1129" s="1" t="s">
        <v>1518</v>
      </c>
    </row>
    <row r="1130" spans="3:17" x14ac:dyDescent="0.2">
      <c r="C1130" s="3" t="s">
        <v>980</v>
      </c>
      <c r="L1130"/>
      <c r="M1130" s="1">
        <v>502</v>
      </c>
      <c r="N1130" s="1" t="s">
        <v>1327</v>
      </c>
      <c r="O1130" s="1" t="s">
        <v>1473</v>
      </c>
      <c r="P1130" s="1" t="s">
        <v>1471</v>
      </c>
      <c r="Q1130" s="1" t="s">
        <v>1471</v>
      </c>
    </row>
    <row r="1131" spans="3:17" x14ac:dyDescent="0.2">
      <c r="C1131" s="3" t="s">
        <v>6</v>
      </c>
      <c r="L1131"/>
      <c r="M1131" s="1">
        <v>503</v>
      </c>
      <c r="N1131" s="1" t="s">
        <v>1327</v>
      </c>
      <c r="O1131" s="1" t="s">
        <v>1035</v>
      </c>
      <c r="P1131" s="1" t="s">
        <v>1471</v>
      </c>
      <c r="Q1131" s="1" t="s">
        <v>1471</v>
      </c>
    </row>
    <row r="1132" spans="3:17" x14ac:dyDescent="0.2">
      <c r="C1132" s="3" t="s">
        <v>7</v>
      </c>
      <c r="L1132"/>
      <c r="M1132" s="1">
        <v>504</v>
      </c>
      <c r="N1132" s="1" t="s">
        <v>1327</v>
      </c>
      <c r="O1132" s="1" t="s">
        <v>1035</v>
      </c>
      <c r="P1132" s="1" t="s">
        <v>1497</v>
      </c>
      <c r="Q1132" s="1" t="s">
        <v>1471</v>
      </c>
    </row>
    <row r="1133" spans="3:17" x14ac:dyDescent="0.2">
      <c r="C1133" s="3" t="s">
        <v>8</v>
      </c>
      <c r="L1133"/>
      <c r="M1133" s="1">
        <v>505</v>
      </c>
      <c r="N1133" s="1" t="s">
        <v>1327</v>
      </c>
      <c r="O1133" s="1" t="s">
        <v>1035</v>
      </c>
      <c r="P1133" s="1" t="s">
        <v>1644</v>
      </c>
      <c r="Q1133" s="1" t="s">
        <v>1471</v>
      </c>
    </row>
    <row r="1134" spans="3:17" x14ac:dyDescent="0.2">
      <c r="C1134" s="3" t="s">
        <v>9</v>
      </c>
      <c r="L1134"/>
      <c r="M1134" s="1">
        <v>506</v>
      </c>
      <c r="N1134" s="1" t="s">
        <v>1327</v>
      </c>
      <c r="O1134" s="1" t="s">
        <v>1035</v>
      </c>
      <c r="P1134" s="1" t="s">
        <v>1644</v>
      </c>
      <c r="Q1134" s="1" t="s">
        <v>1563</v>
      </c>
    </row>
    <row r="1135" spans="3:17" x14ac:dyDescent="0.2">
      <c r="C1135" s="3" t="s">
        <v>10</v>
      </c>
      <c r="L1135"/>
      <c r="M1135" s="1">
        <v>507</v>
      </c>
      <c r="N1135" s="1" t="s">
        <v>1327</v>
      </c>
      <c r="O1135" s="1" t="s">
        <v>1035</v>
      </c>
      <c r="P1135" s="1" t="s">
        <v>1254</v>
      </c>
      <c r="Q1135" s="1" t="s">
        <v>1471</v>
      </c>
    </row>
    <row r="1136" spans="3:17" x14ac:dyDescent="0.2">
      <c r="C1136" s="3" t="s">
        <v>11</v>
      </c>
      <c r="L1136"/>
      <c r="M1136" s="1">
        <v>508</v>
      </c>
      <c r="N1136" s="1" t="s">
        <v>1327</v>
      </c>
      <c r="O1136" s="1" t="s">
        <v>1035</v>
      </c>
      <c r="P1136" s="1" t="s">
        <v>1567</v>
      </c>
      <c r="Q1136" s="1" t="s">
        <v>1471</v>
      </c>
    </row>
    <row r="1137" spans="3:17" x14ac:dyDescent="0.2">
      <c r="C1137" s="3" t="s">
        <v>12</v>
      </c>
      <c r="L1137"/>
      <c r="M1137" s="1">
        <v>509</v>
      </c>
      <c r="N1137" s="1" t="s">
        <v>1327</v>
      </c>
      <c r="O1137" s="1" t="s">
        <v>1035</v>
      </c>
      <c r="P1137" s="1" t="s">
        <v>1567</v>
      </c>
      <c r="Q1137" s="1" t="s">
        <v>1563</v>
      </c>
    </row>
    <row r="1138" spans="3:17" x14ac:dyDescent="0.2">
      <c r="C1138" s="3" t="s">
        <v>13</v>
      </c>
      <c r="L1138"/>
      <c r="M1138" s="1">
        <v>653</v>
      </c>
      <c r="N1138" s="1" t="s">
        <v>1331</v>
      </c>
      <c r="O1138" s="1" t="s">
        <v>1509</v>
      </c>
      <c r="P1138" s="1" t="s">
        <v>1036</v>
      </c>
      <c r="Q1138" s="1" t="s">
        <v>1471</v>
      </c>
    </row>
    <row r="1139" spans="3:17" x14ac:dyDescent="0.2">
      <c r="C1139" s="3" t="s">
        <v>14</v>
      </c>
      <c r="L1139"/>
      <c r="M1139" s="1">
        <v>654</v>
      </c>
      <c r="N1139" s="1" t="s">
        <v>1331</v>
      </c>
      <c r="O1139" s="1" t="s">
        <v>1509</v>
      </c>
      <c r="P1139" s="1" t="s">
        <v>1036</v>
      </c>
      <c r="Q1139" s="1" t="s">
        <v>862</v>
      </c>
    </row>
    <row r="1140" spans="3:17" x14ac:dyDescent="0.2">
      <c r="C1140" s="3" t="s">
        <v>15</v>
      </c>
      <c r="L1140"/>
      <c r="M1140" s="1">
        <v>657</v>
      </c>
      <c r="N1140" s="1" t="s">
        <v>1331</v>
      </c>
      <c r="O1140" s="1" t="s">
        <v>1509</v>
      </c>
      <c r="P1140" s="1" t="s">
        <v>1079</v>
      </c>
      <c r="Q1140" s="1" t="s">
        <v>1471</v>
      </c>
    </row>
    <row r="1141" spans="3:17" x14ac:dyDescent="0.2">
      <c r="C1141" s="3" t="s">
        <v>16</v>
      </c>
      <c r="L1141"/>
      <c r="M1141" s="1">
        <v>658</v>
      </c>
      <c r="N1141" s="1" t="s">
        <v>1331</v>
      </c>
      <c r="O1141" s="1" t="s">
        <v>1509</v>
      </c>
      <c r="P1141" s="1" t="s">
        <v>1079</v>
      </c>
      <c r="Q1141" s="1" t="s">
        <v>862</v>
      </c>
    </row>
    <row r="1142" spans="3:17" x14ac:dyDescent="0.2">
      <c r="C1142" s="3" t="s">
        <v>17</v>
      </c>
      <c r="L1142"/>
      <c r="M1142" s="1">
        <v>678</v>
      </c>
      <c r="N1142" s="1" t="s">
        <v>1331</v>
      </c>
      <c r="O1142" s="1" t="s">
        <v>1494</v>
      </c>
      <c r="P1142" s="1" t="s">
        <v>252</v>
      </c>
      <c r="Q1142" s="1" t="s">
        <v>1471</v>
      </c>
    </row>
    <row r="1143" spans="3:17" x14ac:dyDescent="0.2">
      <c r="C1143" s="3" t="s">
        <v>18</v>
      </c>
      <c r="L1143"/>
      <c r="M1143" s="1">
        <v>679</v>
      </c>
      <c r="N1143" s="1" t="s">
        <v>1331</v>
      </c>
      <c r="O1143" s="1" t="s">
        <v>1494</v>
      </c>
      <c r="P1143" s="1" t="s">
        <v>252</v>
      </c>
      <c r="Q1143" s="1" t="s">
        <v>1518</v>
      </c>
    </row>
    <row r="1144" spans="3:17" x14ac:dyDescent="0.2">
      <c r="C1144" s="3" t="s">
        <v>19</v>
      </c>
      <c r="L1144"/>
      <c r="M1144" s="1">
        <v>682</v>
      </c>
      <c r="N1144" s="1" t="s">
        <v>1331</v>
      </c>
      <c r="O1144" s="1" t="s">
        <v>1494</v>
      </c>
      <c r="P1144" s="1" t="s">
        <v>1497</v>
      </c>
      <c r="Q1144" s="1" t="s">
        <v>1471</v>
      </c>
    </row>
    <row r="1145" spans="3:17" x14ac:dyDescent="0.2">
      <c r="C1145" s="3" t="s">
        <v>20</v>
      </c>
      <c r="L1145"/>
      <c r="M1145" s="1">
        <v>683</v>
      </c>
      <c r="N1145" s="1" t="s">
        <v>1331</v>
      </c>
      <c r="O1145" s="1" t="s">
        <v>1494</v>
      </c>
      <c r="P1145" s="1" t="s">
        <v>1113</v>
      </c>
      <c r="Q1145" s="1" t="s">
        <v>1471</v>
      </c>
    </row>
    <row r="1146" spans="3:17" x14ac:dyDescent="0.2">
      <c r="C1146" s="3" t="s">
        <v>21</v>
      </c>
      <c r="L1146"/>
      <c r="M1146" s="1">
        <v>689</v>
      </c>
      <c r="N1146" s="1" t="s">
        <v>1331</v>
      </c>
      <c r="O1146" s="1" t="s">
        <v>1517</v>
      </c>
      <c r="P1146" s="1" t="s">
        <v>1547</v>
      </c>
      <c r="Q1146" s="1" t="s">
        <v>1471</v>
      </c>
    </row>
    <row r="1147" spans="3:17" x14ac:dyDescent="0.2">
      <c r="C1147" s="3" t="s">
        <v>22</v>
      </c>
      <c r="L1147"/>
      <c r="M1147" s="1">
        <v>690</v>
      </c>
      <c r="N1147" s="1" t="s">
        <v>1331</v>
      </c>
      <c r="O1147" s="1" t="s">
        <v>1517</v>
      </c>
      <c r="P1147" s="1" t="s">
        <v>250</v>
      </c>
      <c r="Q1147" s="1" t="s">
        <v>1471</v>
      </c>
    </row>
    <row r="1148" spans="3:17" x14ac:dyDescent="0.2">
      <c r="C1148" s="3" t="s">
        <v>23</v>
      </c>
      <c r="L1148"/>
      <c r="M1148" s="1">
        <v>691</v>
      </c>
      <c r="N1148" s="1" t="s">
        <v>1331</v>
      </c>
      <c r="O1148" s="1" t="s">
        <v>1517</v>
      </c>
      <c r="P1148" s="1" t="s">
        <v>1308</v>
      </c>
      <c r="Q1148" s="1" t="s">
        <v>1471</v>
      </c>
    </row>
    <row r="1149" spans="3:17" x14ac:dyDescent="0.2">
      <c r="C1149" s="3" t="s">
        <v>24</v>
      </c>
      <c r="L1149"/>
      <c r="M1149" s="1">
        <v>692</v>
      </c>
      <c r="N1149" s="1" t="s">
        <v>1331</v>
      </c>
      <c r="O1149" s="1" t="s">
        <v>1517</v>
      </c>
      <c r="P1149" s="1" t="s">
        <v>1308</v>
      </c>
      <c r="Q1149" s="1" t="s">
        <v>1482</v>
      </c>
    </row>
    <row r="1150" spans="3:17" x14ac:dyDescent="0.2">
      <c r="C1150" s="3" t="s">
        <v>25</v>
      </c>
      <c r="L1150"/>
      <c r="M1150" s="1">
        <v>693</v>
      </c>
      <c r="N1150" s="1" t="s">
        <v>1331</v>
      </c>
      <c r="O1150" s="1" t="s">
        <v>1517</v>
      </c>
      <c r="P1150" s="1" t="s">
        <v>253</v>
      </c>
      <c r="Q1150" s="1" t="s">
        <v>1471</v>
      </c>
    </row>
    <row r="1151" spans="3:17" x14ac:dyDescent="0.2">
      <c r="C1151" s="3" t="s">
        <v>26</v>
      </c>
      <c r="L1151"/>
      <c r="M1151" s="1">
        <v>694</v>
      </c>
      <c r="N1151" s="1" t="s">
        <v>1331</v>
      </c>
      <c r="O1151" s="1" t="s">
        <v>1517</v>
      </c>
      <c r="P1151" s="1" t="s">
        <v>1650</v>
      </c>
      <c r="Q1151" s="1" t="s">
        <v>1471</v>
      </c>
    </row>
    <row r="1152" spans="3:17" x14ac:dyDescent="0.2">
      <c r="C1152" s="3" t="s">
        <v>27</v>
      </c>
      <c r="L1152"/>
      <c r="M1152" s="1">
        <v>695</v>
      </c>
      <c r="N1152" s="1" t="s">
        <v>1331</v>
      </c>
      <c r="O1152" s="1" t="s">
        <v>1517</v>
      </c>
      <c r="P1152" s="1" t="s">
        <v>1650</v>
      </c>
      <c r="Q1152" s="1" t="s">
        <v>1482</v>
      </c>
    </row>
    <row r="1153" spans="3:17" x14ac:dyDescent="0.2">
      <c r="C1153" s="3" t="s">
        <v>28</v>
      </c>
      <c r="L1153"/>
      <c r="M1153" s="1">
        <v>696</v>
      </c>
      <c r="N1153" s="1" t="s">
        <v>1331</v>
      </c>
      <c r="O1153" s="1" t="s">
        <v>1517</v>
      </c>
      <c r="P1153" s="1" t="s">
        <v>1651</v>
      </c>
      <c r="Q1153" s="1" t="s">
        <v>1471</v>
      </c>
    </row>
    <row r="1154" spans="3:17" x14ac:dyDescent="0.2">
      <c r="C1154" s="3" t="s">
        <v>29</v>
      </c>
      <c r="L1154"/>
      <c r="M1154" s="1">
        <v>697</v>
      </c>
      <c r="N1154" s="1" t="s">
        <v>1331</v>
      </c>
      <c r="O1154" s="1" t="s">
        <v>1517</v>
      </c>
      <c r="P1154" s="1" t="s">
        <v>1651</v>
      </c>
      <c r="Q1154" s="1" t="s">
        <v>1482</v>
      </c>
    </row>
    <row r="1155" spans="3:17" x14ac:dyDescent="0.2">
      <c r="C1155" s="3" t="s">
        <v>30</v>
      </c>
      <c r="L1155"/>
      <c r="M1155" s="1">
        <v>769</v>
      </c>
      <c r="N1155" s="1" t="s">
        <v>1334</v>
      </c>
      <c r="O1155" s="1" t="s">
        <v>1496</v>
      </c>
      <c r="P1155" s="1" t="s">
        <v>1472</v>
      </c>
      <c r="Q1155" s="1" t="s">
        <v>1471</v>
      </c>
    </row>
    <row r="1156" spans="3:17" x14ac:dyDescent="0.2">
      <c r="C1156" s="3" t="s">
        <v>31</v>
      </c>
      <c r="L1156"/>
      <c r="M1156" s="1">
        <v>770</v>
      </c>
      <c r="N1156" s="1" t="s">
        <v>1334</v>
      </c>
      <c r="O1156" s="1" t="s">
        <v>1496</v>
      </c>
      <c r="P1156" s="1" t="s">
        <v>1652</v>
      </c>
      <c r="Q1156" s="1" t="s">
        <v>1471</v>
      </c>
    </row>
    <row r="1157" spans="3:17" x14ac:dyDescent="0.2">
      <c r="C1157" s="3" t="s">
        <v>32</v>
      </c>
      <c r="L1157"/>
      <c r="M1157" s="1">
        <v>771</v>
      </c>
      <c r="N1157" s="1" t="s">
        <v>1334</v>
      </c>
      <c r="O1157" s="1" t="s">
        <v>1496</v>
      </c>
      <c r="P1157" s="1" t="s">
        <v>1652</v>
      </c>
      <c r="Q1157" s="1" t="s">
        <v>1563</v>
      </c>
    </row>
    <row r="1158" spans="3:17" x14ac:dyDescent="0.2">
      <c r="C1158" s="3" t="s">
        <v>1946</v>
      </c>
      <c r="L1158"/>
      <c r="M1158" s="1">
        <v>790</v>
      </c>
      <c r="N1158" s="1" t="s">
        <v>336</v>
      </c>
      <c r="O1158" s="1" t="s">
        <v>1473</v>
      </c>
      <c r="P1158" s="1" t="s">
        <v>1471</v>
      </c>
      <c r="Q1158" s="1" t="s">
        <v>1471</v>
      </c>
    </row>
    <row r="1159" spans="3:17" x14ac:dyDescent="0.2">
      <c r="C1159" s="3" t="s">
        <v>1947</v>
      </c>
      <c r="L1159"/>
      <c r="M1159" s="1">
        <v>791</v>
      </c>
      <c r="N1159" s="1" t="s">
        <v>336</v>
      </c>
      <c r="O1159" s="1" t="s">
        <v>1035</v>
      </c>
      <c r="P1159" s="1" t="s">
        <v>1471</v>
      </c>
      <c r="Q1159" s="1" t="s">
        <v>1471</v>
      </c>
    </row>
    <row r="1160" spans="3:17" x14ac:dyDescent="0.2">
      <c r="C1160" s="3" t="s">
        <v>1948</v>
      </c>
      <c r="L1160"/>
      <c r="M1160" s="1">
        <v>792</v>
      </c>
      <c r="N1160" s="1" t="s">
        <v>336</v>
      </c>
      <c r="O1160" s="1" t="s">
        <v>1035</v>
      </c>
      <c r="P1160" s="1" t="s">
        <v>1497</v>
      </c>
      <c r="Q1160" s="1" t="s">
        <v>1471</v>
      </c>
    </row>
    <row r="1161" spans="3:17" x14ac:dyDescent="0.2">
      <c r="C1161" s="3" t="s">
        <v>1949</v>
      </c>
      <c r="L1161"/>
      <c r="M1161" s="1">
        <v>793</v>
      </c>
      <c r="N1161" s="1" t="s">
        <v>336</v>
      </c>
      <c r="O1161" s="1" t="s">
        <v>1035</v>
      </c>
      <c r="P1161" s="1" t="s">
        <v>1653</v>
      </c>
      <c r="Q1161" s="1" t="s">
        <v>1471</v>
      </c>
    </row>
    <row r="1162" spans="3:17" x14ac:dyDescent="0.2">
      <c r="C1162" s="3" t="s">
        <v>1950</v>
      </c>
      <c r="L1162"/>
      <c r="M1162" s="1">
        <v>794</v>
      </c>
      <c r="N1162" s="1" t="s">
        <v>336</v>
      </c>
      <c r="O1162" s="1" t="s">
        <v>1035</v>
      </c>
      <c r="P1162" s="1" t="s">
        <v>1653</v>
      </c>
      <c r="Q1162" s="1" t="s">
        <v>1563</v>
      </c>
    </row>
    <row r="1163" spans="3:17" x14ac:dyDescent="0.2">
      <c r="C1163" s="3" t="s">
        <v>1951</v>
      </c>
      <c r="L1163"/>
      <c r="M1163" s="1">
        <v>795</v>
      </c>
      <c r="N1163" s="1" t="s">
        <v>336</v>
      </c>
      <c r="O1163" s="1" t="s">
        <v>1035</v>
      </c>
      <c r="P1163" s="1" t="s">
        <v>1254</v>
      </c>
      <c r="Q1163" s="1" t="s">
        <v>1471</v>
      </c>
    </row>
    <row r="1164" spans="3:17" x14ac:dyDescent="0.2">
      <c r="C1164" s="3" t="s">
        <v>1952</v>
      </c>
      <c r="L1164"/>
      <c r="M1164" s="1">
        <v>796</v>
      </c>
      <c r="N1164" s="1" t="s">
        <v>336</v>
      </c>
      <c r="O1164" s="1" t="s">
        <v>1035</v>
      </c>
      <c r="P1164" s="1" t="s">
        <v>1557</v>
      </c>
      <c r="Q1164" s="1" t="s">
        <v>1471</v>
      </c>
    </row>
    <row r="1165" spans="3:17" x14ac:dyDescent="0.2">
      <c r="C1165" s="3" t="s">
        <v>1953</v>
      </c>
      <c r="L1165"/>
      <c r="M1165" s="1">
        <v>797</v>
      </c>
      <c r="N1165" s="1" t="s">
        <v>336</v>
      </c>
      <c r="O1165" s="1" t="s">
        <v>1035</v>
      </c>
      <c r="P1165" s="1" t="s">
        <v>1557</v>
      </c>
      <c r="Q1165" s="1" t="s">
        <v>1563</v>
      </c>
    </row>
    <row r="1166" spans="3:17" x14ac:dyDescent="0.2">
      <c r="C1166" s="3" t="s">
        <v>1954</v>
      </c>
      <c r="L1166"/>
      <c r="M1166" s="1">
        <v>1018</v>
      </c>
      <c r="N1166" s="1" t="s">
        <v>1261</v>
      </c>
      <c r="O1166" s="1" t="s">
        <v>878</v>
      </c>
      <c r="P1166" s="1" t="s">
        <v>1471</v>
      </c>
      <c r="Q1166" s="1" t="s">
        <v>1471</v>
      </c>
    </row>
    <row r="1167" spans="3:17" x14ac:dyDescent="0.2">
      <c r="C1167" s="3" t="s">
        <v>1955</v>
      </c>
      <c r="L1167"/>
      <c r="M1167" s="1">
        <v>1019</v>
      </c>
      <c r="N1167" s="1" t="s">
        <v>1261</v>
      </c>
      <c r="O1167" s="1" t="s">
        <v>878</v>
      </c>
      <c r="P1167" s="1" t="s">
        <v>1654</v>
      </c>
      <c r="Q1167" s="1" t="s">
        <v>1471</v>
      </c>
    </row>
    <row r="1168" spans="3:17" x14ac:dyDescent="0.2">
      <c r="C1168" s="3" t="s">
        <v>1956</v>
      </c>
      <c r="L1168"/>
      <c r="M1168" s="1">
        <v>1020</v>
      </c>
      <c r="N1168" s="1" t="s">
        <v>1261</v>
      </c>
      <c r="O1168" s="1" t="s">
        <v>878</v>
      </c>
      <c r="P1168" s="1" t="s">
        <v>1655</v>
      </c>
      <c r="Q1168" s="1" t="s">
        <v>1471</v>
      </c>
    </row>
    <row r="1169" spans="3:17" x14ac:dyDescent="0.2">
      <c r="C1169" s="3" t="s">
        <v>1957</v>
      </c>
      <c r="L1169"/>
      <c r="M1169" s="1">
        <v>1021</v>
      </c>
      <c r="N1169" s="1" t="s">
        <v>1261</v>
      </c>
      <c r="O1169" s="1" t="s">
        <v>878</v>
      </c>
      <c r="P1169" s="1" t="s">
        <v>1655</v>
      </c>
      <c r="Q1169" s="1" t="s">
        <v>1522</v>
      </c>
    </row>
    <row r="1170" spans="3:17" x14ac:dyDescent="0.2">
      <c r="C1170" s="3" t="s">
        <v>1958</v>
      </c>
      <c r="L1170"/>
      <c r="M1170" s="1">
        <v>1022</v>
      </c>
      <c r="N1170" s="1" t="s">
        <v>1261</v>
      </c>
      <c r="O1170" s="1" t="s">
        <v>1035</v>
      </c>
      <c r="P1170" s="1" t="s">
        <v>1471</v>
      </c>
      <c r="Q1170" s="1" t="s">
        <v>1471</v>
      </c>
    </row>
    <row r="1171" spans="3:17" x14ac:dyDescent="0.2">
      <c r="C1171" s="3" t="s">
        <v>1959</v>
      </c>
      <c r="L1171"/>
      <c r="M1171" s="1">
        <v>1023</v>
      </c>
      <c r="N1171" s="1" t="s">
        <v>1261</v>
      </c>
      <c r="O1171" s="1" t="s">
        <v>1035</v>
      </c>
      <c r="P1171" s="1" t="s">
        <v>1480</v>
      </c>
      <c r="Q1171" s="1" t="s">
        <v>1471</v>
      </c>
    </row>
    <row r="1172" spans="3:17" x14ac:dyDescent="0.2">
      <c r="C1172" s="3" t="s">
        <v>1960</v>
      </c>
      <c r="L1172"/>
      <c r="M1172" s="1">
        <v>1024</v>
      </c>
      <c r="N1172" s="1" t="s">
        <v>1261</v>
      </c>
      <c r="O1172" s="1" t="s">
        <v>1035</v>
      </c>
      <c r="P1172" s="1" t="s">
        <v>1029</v>
      </c>
      <c r="Q1172" s="1" t="s">
        <v>1471</v>
      </c>
    </row>
    <row r="1173" spans="3:17" x14ac:dyDescent="0.2">
      <c r="C1173" s="3" t="s">
        <v>1961</v>
      </c>
      <c r="L1173"/>
      <c r="M1173" s="1">
        <v>1025</v>
      </c>
      <c r="N1173" s="1" t="s">
        <v>1261</v>
      </c>
      <c r="O1173" s="1" t="s">
        <v>1035</v>
      </c>
      <c r="P1173" s="1" t="s">
        <v>1029</v>
      </c>
      <c r="Q1173" s="1" t="s">
        <v>1563</v>
      </c>
    </row>
    <row r="1174" spans="3:17" x14ac:dyDescent="0.2">
      <c r="C1174" s="3" t="s">
        <v>0</v>
      </c>
      <c r="L1174"/>
      <c r="M1174" s="1">
        <v>1026</v>
      </c>
      <c r="N1174" s="1" t="s">
        <v>1261</v>
      </c>
      <c r="O1174" s="1" t="s">
        <v>1035</v>
      </c>
      <c r="P1174" s="1" t="s">
        <v>1278</v>
      </c>
      <c r="Q1174" s="1" t="s">
        <v>1471</v>
      </c>
    </row>
    <row r="1175" spans="3:17" x14ac:dyDescent="0.2">
      <c r="C1175" s="3" t="s">
        <v>1</v>
      </c>
      <c r="L1175"/>
      <c r="M1175" s="1">
        <v>1027</v>
      </c>
      <c r="N1175" s="1" t="s">
        <v>1261</v>
      </c>
      <c r="O1175" s="1" t="s">
        <v>1035</v>
      </c>
      <c r="P1175" s="1" t="s">
        <v>1656</v>
      </c>
      <c r="Q1175" s="1" t="s">
        <v>1471</v>
      </c>
    </row>
    <row r="1176" spans="3:17" x14ac:dyDescent="0.2">
      <c r="C1176" s="3" t="s">
        <v>2</v>
      </c>
      <c r="L1176"/>
      <c r="M1176" s="1">
        <v>1028</v>
      </c>
      <c r="N1176" s="1" t="s">
        <v>1261</v>
      </c>
      <c r="O1176" s="1" t="s">
        <v>1035</v>
      </c>
      <c r="P1176" s="1" t="s">
        <v>89</v>
      </c>
      <c r="Q1176" s="1" t="s">
        <v>1471</v>
      </c>
    </row>
    <row r="1177" spans="3:17" x14ac:dyDescent="0.2">
      <c r="C1177" s="3" t="s">
        <v>3</v>
      </c>
      <c r="L1177"/>
      <c r="M1177" s="1">
        <v>1029</v>
      </c>
      <c r="N1177" s="1" t="s">
        <v>1261</v>
      </c>
      <c r="O1177" s="1" t="s">
        <v>1035</v>
      </c>
      <c r="P1177" s="1" t="s">
        <v>89</v>
      </c>
      <c r="Q1177" s="1" t="s">
        <v>1563</v>
      </c>
    </row>
    <row r="1178" spans="3:17" x14ac:dyDescent="0.2">
      <c r="C1178" s="3" t="s">
        <v>4</v>
      </c>
      <c r="L1178"/>
      <c r="M1178" s="1">
        <v>1030</v>
      </c>
      <c r="N1178" s="1" t="s">
        <v>1261</v>
      </c>
      <c r="O1178" s="1" t="s">
        <v>1035</v>
      </c>
      <c r="P1178" s="1" t="s">
        <v>1497</v>
      </c>
      <c r="Q1178" s="1" t="s">
        <v>1471</v>
      </c>
    </row>
    <row r="1179" spans="3:17" x14ac:dyDescent="0.2">
      <c r="C1179" s="3" t="s">
        <v>5</v>
      </c>
      <c r="L1179"/>
      <c r="M1179" s="1">
        <v>1031</v>
      </c>
      <c r="N1179" s="1" t="s">
        <v>1261</v>
      </c>
      <c r="O1179" s="1" t="s">
        <v>1035</v>
      </c>
      <c r="P1179" s="1" t="s">
        <v>1647</v>
      </c>
      <c r="Q1179" s="1" t="s">
        <v>1471</v>
      </c>
    </row>
    <row r="1180" spans="3:17" x14ac:dyDescent="0.2">
      <c r="C1180" s="3" t="s">
        <v>1004</v>
      </c>
      <c r="L1180"/>
      <c r="M1180" s="1">
        <v>1032</v>
      </c>
      <c r="N1180" s="1" t="s">
        <v>1261</v>
      </c>
      <c r="O1180" s="1" t="s">
        <v>1035</v>
      </c>
      <c r="P1180" s="1" t="s">
        <v>1647</v>
      </c>
      <c r="Q1180" s="1" t="s">
        <v>1563</v>
      </c>
    </row>
    <row r="1181" spans="3:17" x14ac:dyDescent="0.2">
      <c r="C1181" s="3" t="s">
        <v>990</v>
      </c>
      <c r="L1181"/>
      <c r="M1181" s="1">
        <v>1034</v>
      </c>
      <c r="N1181" s="1" t="s">
        <v>1261</v>
      </c>
      <c r="O1181" s="1" t="s">
        <v>591</v>
      </c>
      <c r="P1181" s="1" t="s">
        <v>1471</v>
      </c>
      <c r="Q1181" s="1" t="s">
        <v>1471</v>
      </c>
    </row>
    <row r="1182" spans="3:17" x14ac:dyDescent="0.2">
      <c r="C1182" s="3" t="s">
        <v>991</v>
      </c>
      <c r="L1182"/>
      <c r="M1182" s="1">
        <v>1035</v>
      </c>
      <c r="N1182" s="1" t="s">
        <v>1261</v>
      </c>
      <c r="O1182" s="1" t="s">
        <v>591</v>
      </c>
      <c r="P1182" s="1" t="s">
        <v>592</v>
      </c>
      <c r="Q1182" s="1" t="s">
        <v>1471</v>
      </c>
    </row>
    <row r="1183" spans="3:17" x14ac:dyDescent="0.2">
      <c r="C1183" s="3" t="s">
        <v>992</v>
      </c>
      <c r="L1183"/>
      <c r="M1183" s="1">
        <v>1036</v>
      </c>
      <c r="N1183" s="1" t="s">
        <v>1261</v>
      </c>
      <c r="O1183" s="1" t="s">
        <v>591</v>
      </c>
      <c r="P1183" s="1" t="s">
        <v>593</v>
      </c>
      <c r="Q1183" s="1" t="s">
        <v>1471</v>
      </c>
    </row>
    <row r="1184" spans="3:17" x14ac:dyDescent="0.2">
      <c r="C1184" s="3" t="s">
        <v>993</v>
      </c>
      <c r="L1184"/>
      <c r="M1184" s="1">
        <v>1037</v>
      </c>
      <c r="N1184" s="1" t="s">
        <v>1261</v>
      </c>
      <c r="O1184" s="1" t="s">
        <v>591</v>
      </c>
      <c r="P1184" s="1" t="s">
        <v>90</v>
      </c>
      <c r="Q1184" s="1" t="s">
        <v>1471</v>
      </c>
    </row>
    <row r="1185" spans="3:17" x14ac:dyDescent="0.2">
      <c r="C1185" s="3" t="s">
        <v>994</v>
      </c>
      <c r="L1185"/>
      <c r="M1185" s="1">
        <v>1038</v>
      </c>
      <c r="N1185" s="1" t="s">
        <v>1261</v>
      </c>
      <c r="O1185" s="1" t="s">
        <v>591</v>
      </c>
      <c r="P1185" s="1" t="s">
        <v>90</v>
      </c>
      <c r="Q1185" s="1" t="s">
        <v>1555</v>
      </c>
    </row>
    <row r="1186" spans="3:17" x14ac:dyDescent="0.2">
      <c r="C1186" s="3" t="s">
        <v>995</v>
      </c>
      <c r="L1186"/>
      <c r="M1186" s="1">
        <v>1039</v>
      </c>
      <c r="N1186" s="1" t="s">
        <v>1261</v>
      </c>
      <c r="O1186" s="1" t="s">
        <v>591</v>
      </c>
      <c r="P1186" s="1" t="s">
        <v>91</v>
      </c>
      <c r="Q1186" s="1" t="s">
        <v>1471</v>
      </c>
    </row>
    <row r="1187" spans="3:17" x14ac:dyDescent="0.2">
      <c r="C1187" s="3" t="s">
        <v>996</v>
      </c>
      <c r="L1187"/>
      <c r="M1187" s="1">
        <v>1040</v>
      </c>
      <c r="N1187" s="1" t="s">
        <v>1261</v>
      </c>
      <c r="O1187" s="1" t="s">
        <v>591</v>
      </c>
      <c r="P1187" s="1" t="s">
        <v>91</v>
      </c>
      <c r="Q1187" s="1" t="s">
        <v>1555</v>
      </c>
    </row>
    <row r="1188" spans="3:17" x14ac:dyDescent="0.2">
      <c r="C1188" s="3" t="s">
        <v>997</v>
      </c>
      <c r="L1188"/>
      <c r="M1188" s="1">
        <v>1041</v>
      </c>
      <c r="N1188" s="1" t="s">
        <v>1261</v>
      </c>
      <c r="O1188" s="1" t="s">
        <v>591</v>
      </c>
      <c r="P1188" s="1" t="s">
        <v>594</v>
      </c>
      <c r="Q1188" s="1" t="s">
        <v>1471</v>
      </c>
    </row>
    <row r="1189" spans="3:17" x14ac:dyDescent="0.2">
      <c r="C1189" s="3" t="s">
        <v>998</v>
      </c>
      <c r="L1189"/>
      <c r="M1189" s="1">
        <v>1042</v>
      </c>
      <c r="N1189" s="1" t="s">
        <v>1261</v>
      </c>
      <c r="O1189" s="1" t="s">
        <v>591</v>
      </c>
      <c r="P1189" s="1" t="s">
        <v>595</v>
      </c>
      <c r="Q1189" s="1" t="s">
        <v>1471</v>
      </c>
    </row>
    <row r="1190" spans="3:17" x14ac:dyDescent="0.2">
      <c r="C1190" s="3" t="s">
        <v>999</v>
      </c>
      <c r="L1190"/>
      <c r="M1190" s="1">
        <v>1043</v>
      </c>
      <c r="N1190" s="1" t="s">
        <v>1261</v>
      </c>
      <c r="O1190" s="1" t="s">
        <v>591</v>
      </c>
      <c r="P1190" s="1" t="s">
        <v>595</v>
      </c>
      <c r="Q1190" s="1" t="s">
        <v>1312</v>
      </c>
    </row>
    <row r="1191" spans="3:17" x14ac:dyDescent="0.2">
      <c r="C1191" s="3" t="s">
        <v>1000</v>
      </c>
      <c r="L1191"/>
      <c r="M1191" s="1">
        <v>1044</v>
      </c>
      <c r="N1191" s="1" t="s">
        <v>1261</v>
      </c>
      <c r="O1191" s="1" t="s">
        <v>591</v>
      </c>
      <c r="P1191" s="1" t="s">
        <v>596</v>
      </c>
      <c r="Q1191" s="1" t="s">
        <v>1471</v>
      </c>
    </row>
    <row r="1192" spans="3:17" x14ac:dyDescent="0.2">
      <c r="C1192" s="3" t="s">
        <v>1001</v>
      </c>
      <c r="L1192"/>
      <c r="M1192" s="1">
        <v>1045</v>
      </c>
      <c r="N1192" s="1" t="s">
        <v>1261</v>
      </c>
      <c r="O1192" s="1" t="s">
        <v>591</v>
      </c>
      <c r="P1192" s="1" t="s">
        <v>596</v>
      </c>
      <c r="Q1192" s="1" t="s">
        <v>1312</v>
      </c>
    </row>
    <row r="1193" spans="3:17" x14ac:dyDescent="0.2">
      <c r="C1193" s="3" t="s">
        <v>1002</v>
      </c>
      <c r="L1193"/>
      <c r="M1193" s="1">
        <v>1046</v>
      </c>
      <c r="N1193" s="1" t="s">
        <v>1261</v>
      </c>
      <c r="O1193" s="1" t="s">
        <v>591</v>
      </c>
      <c r="P1193" s="1" t="s">
        <v>597</v>
      </c>
      <c r="Q1193" s="1" t="s">
        <v>1471</v>
      </c>
    </row>
    <row r="1194" spans="3:17" x14ac:dyDescent="0.2">
      <c r="C1194" s="3" t="s">
        <v>1003</v>
      </c>
      <c r="L1194"/>
      <c r="M1194" s="1">
        <v>1047</v>
      </c>
      <c r="N1194" s="1" t="s">
        <v>1261</v>
      </c>
      <c r="O1194" s="1" t="s">
        <v>591</v>
      </c>
      <c r="P1194" s="1" t="s">
        <v>597</v>
      </c>
      <c r="Q1194" s="1" t="s">
        <v>1312</v>
      </c>
    </row>
    <row r="1195" spans="3:17" x14ac:dyDescent="0.2">
      <c r="C1195" s="3" t="s">
        <v>95</v>
      </c>
      <c r="L1195"/>
      <c r="M1195" s="1">
        <v>1048</v>
      </c>
      <c r="N1195" s="1" t="s">
        <v>1261</v>
      </c>
      <c r="O1195" s="1" t="s">
        <v>591</v>
      </c>
      <c r="P1195" s="1" t="s">
        <v>598</v>
      </c>
      <c r="Q1195" s="1" t="s">
        <v>1471</v>
      </c>
    </row>
    <row r="1196" spans="3:17" x14ac:dyDescent="0.2">
      <c r="C1196" s="3" t="s">
        <v>96</v>
      </c>
      <c r="L1196"/>
      <c r="M1196" s="1">
        <v>1049</v>
      </c>
      <c r="N1196" s="1" t="s">
        <v>1261</v>
      </c>
      <c r="O1196" s="1" t="s">
        <v>591</v>
      </c>
      <c r="P1196" s="1" t="s">
        <v>598</v>
      </c>
      <c r="Q1196" s="1" t="s">
        <v>1312</v>
      </c>
    </row>
    <row r="1197" spans="3:17" x14ac:dyDescent="0.2">
      <c r="C1197" s="3" t="s">
        <v>97</v>
      </c>
      <c r="L1197"/>
      <c r="M1197" s="1">
        <v>1052</v>
      </c>
      <c r="N1197" s="1" t="s">
        <v>1261</v>
      </c>
      <c r="O1197" s="1" t="s">
        <v>1494</v>
      </c>
      <c r="P1197" s="1" t="s">
        <v>599</v>
      </c>
      <c r="Q1197" s="1" t="s">
        <v>1471</v>
      </c>
    </row>
    <row r="1198" spans="3:17" x14ac:dyDescent="0.2">
      <c r="C1198" s="3" t="s">
        <v>98</v>
      </c>
      <c r="L1198"/>
      <c r="M1198" s="1">
        <v>1053</v>
      </c>
      <c r="N1198" s="1" t="s">
        <v>1261</v>
      </c>
      <c r="O1198" s="1" t="s">
        <v>1494</v>
      </c>
      <c r="P1198" s="1" t="s">
        <v>599</v>
      </c>
      <c r="Q1198" s="1" t="s">
        <v>1518</v>
      </c>
    </row>
    <row r="1199" spans="3:17" x14ac:dyDescent="0.2">
      <c r="C1199" s="3" t="s">
        <v>99</v>
      </c>
      <c r="L1199"/>
      <c r="M1199" s="1">
        <v>1060</v>
      </c>
      <c r="N1199" s="1" t="s">
        <v>1261</v>
      </c>
      <c r="O1199" s="1" t="s">
        <v>1494</v>
      </c>
      <c r="P1199" s="1" t="s">
        <v>600</v>
      </c>
      <c r="Q1199" s="1" t="s">
        <v>1471</v>
      </c>
    </row>
    <row r="1200" spans="3:17" x14ac:dyDescent="0.2">
      <c r="C1200" s="3" t="s">
        <v>100</v>
      </c>
      <c r="L1200"/>
      <c r="M1200" s="1">
        <v>1061</v>
      </c>
      <c r="N1200" s="1" t="s">
        <v>1261</v>
      </c>
      <c r="O1200" s="1" t="s">
        <v>1494</v>
      </c>
      <c r="P1200" s="1" t="s">
        <v>601</v>
      </c>
      <c r="Q1200" s="1" t="s">
        <v>1471</v>
      </c>
    </row>
    <row r="1201" spans="3:17" x14ac:dyDescent="0.2">
      <c r="C1201" s="3" t="s">
        <v>101</v>
      </c>
      <c r="L1201"/>
      <c r="M1201" s="1">
        <v>1062</v>
      </c>
      <c r="N1201" s="1" t="s">
        <v>1261</v>
      </c>
      <c r="O1201" s="1" t="s">
        <v>1494</v>
      </c>
      <c r="P1201" s="1" t="s">
        <v>602</v>
      </c>
      <c r="Q1201" s="1" t="s">
        <v>1471</v>
      </c>
    </row>
    <row r="1202" spans="3:17" x14ac:dyDescent="0.2">
      <c r="C1202" s="3" t="s">
        <v>102</v>
      </c>
      <c r="L1202"/>
      <c r="M1202" s="1">
        <v>1063</v>
      </c>
      <c r="N1202" s="1" t="s">
        <v>1261</v>
      </c>
      <c r="O1202" s="1" t="s">
        <v>1494</v>
      </c>
      <c r="P1202" s="1" t="s">
        <v>602</v>
      </c>
      <c r="Q1202" s="1" t="s">
        <v>1518</v>
      </c>
    </row>
    <row r="1203" spans="3:17" x14ac:dyDescent="0.2">
      <c r="C1203" s="3" t="s">
        <v>103</v>
      </c>
      <c r="L1203"/>
      <c r="M1203" s="1">
        <v>1064</v>
      </c>
      <c r="N1203" s="1" t="s">
        <v>1261</v>
      </c>
      <c r="O1203" s="1" t="s">
        <v>1494</v>
      </c>
      <c r="P1203" s="1" t="s">
        <v>603</v>
      </c>
      <c r="Q1203" s="1" t="s">
        <v>1471</v>
      </c>
    </row>
    <row r="1204" spans="3:17" x14ac:dyDescent="0.2">
      <c r="C1204" s="3" t="s">
        <v>104</v>
      </c>
      <c r="L1204"/>
      <c r="M1204" s="1">
        <v>1065</v>
      </c>
      <c r="N1204" s="1" t="s">
        <v>1261</v>
      </c>
      <c r="O1204" s="1" t="s">
        <v>1494</v>
      </c>
      <c r="P1204" s="1" t="s">
        <v>603</v>
      </c>
      <c r="Q1204" s="1" t="s">
        <v>1518</v>
      </c>
    </row>
    <row r="1205" spans="3:17" x14ac:dyDescent="0.2">
      <c r="C1205" s="3" t="s">
        <v>105</v>
      </c>
      <c r="L1205"/>
      <c r="M1205" s="1">
        <v>1067</v>
      </c>
      <c r="N1205" s="1" t="s">
        <v>1261</v>
      </c>
      <c r="O1205" s="1" t="s">
        <v>1517</v>
      </c>
      <c r="P1205" s="1" t="s">
        <v>1472</v>
      </c>
      <c r="Q1205" s="1" t="s">
        <v>1471</v>
      </c>
    </row>
    <row r="1206" spans="3:17" x14ac:dyDescent="0.2">
      <c r="C1206" s="3" t="s">
        <v>106</v>
      </c>
      <c r="L1206"/>
      <c r="M1206" s="1">
        <v>1068</v>
      </c>
      <c r="N1206" s="1" t="s">
        <v>1261</v>
      </c>
      <c r="O1206" s="1" t="s">
        <v>1517</v>
      </c>
      <c r="P1206" s="1" t="s">
        <v>604</v>
      </c>
      <c r="Q1206" s="1" t="s">
        <v>1471</v>
      </c>
    </row>
    <row r="1207" spans="3:17" x14ac:dyDescent="0.2">
      <c r="C1207" s="3" t="s">
        <v>107</v>
      </c>
      <c r="L1207"/>
      <c r="M1207" s="1">
        <v>1069</v>
      </c>
      <c r="N1207" s="1" t="s">
        <v>1261</v>
      </c>
      <c r="O1207" s="1" t="s">
        <v>1517</v>
      </c>
      <c r="P1207" s="1" t="s">
        <v>604</v>
      </c>
      <c r="Q1207" s="1" t="s">
        <v>1482</v>
      </c>
    </row>
    <row r="1208" spans="3:17" x14ac:dyDescent="0.2">
      <c r="C1208" s="3" t="s">
        <v>108</v>
      </c>
      <c r="L1208"/>
      <c r="M1208" s="1">
        <v>1070</v>
      </c>
      <c r="N1208" s="1" t="s">
        <v>1261</v>
      </c>
      <c r="O1208" s="1" t="s">
        <v>1517</v>
      </c>
      <c r="P1208" s="1" t="s">
        <v>1643</v>
      </c>
      <c r="Q1208" s="1" t="s">
        <v>1471</v>
      </c>
    </row>
    <row r="1209" spans="3:17" x14ac:dyDescent="0.2">
      <c r="C1209" s="3" t="s">
        <v>109</v>
      </c>
      <c r="L1209"/>
      <c r="M1209" s="1">
        <v>1071</v>
      </c>
      <c r="N1209" s="1" t="s">
        <v>1261</v>
      </c>
      <c r="O1209" s="1" t="s">
        <v>1517</v>
      </c>
      <c r="P1209" s="1" t="s">
        <v>1643</v>
      </c>
      <c r="Q1209" s="1" t="s">
        <v>1482</v>
      </c>
    </row>
    <row r="1210" spans="3:17" x14ac:dyDescent="0.2">
      <c r="C1210" s="3" t="s">
        <v>110</v>
      </c>
      <c r="L1210"/>
      <c r="M1210" s="1">
        <v>1085</v>
      </c>
      <c r="N1210" s="1" t="s">
        <v>1261</v>
      </c>
      <c r="O1210" s="1" t="s">
        <v>1517</v>
      </c>
      <c r="P1210" s="1" t="s">
        <v>605</v>
      </c>
      <c r="Q1210" s="1" t="s">
        <v>1471</v>
      </c>
    </row>
    <row r="1211" spans="3:17" x14ac:dyDescent="0.2">
      <c r="C1211" s="3" t="s">
        <v>82</v>
      </c>
      <c r="L1211"/>
      <c r="M1211" s="1">
        <v>1086</v>
      </c>
      <c r="N1211" s="1" t="s">
        <v>1261</v>
      </c>
      <c r="O1211" s="1" t="s">
        <v>1517</v>
      </c>
      <c r="P1211" s="1" t="s">
        <v>605</v>
      </c>
      <c r="Q1211" s="1" t="s">
        <v>1482</v>
      </c>
    </row>
    <row r="1212" spans="3:17" x14ac:dyDescent="0.2">
      <c r="C1212" s="3" t="s">
        <v>83</v>
      </c>
      <c r="L1212"/>
      <c r="M1212" s="1">
        <v>1091</v>
      </c>
      <c r="N1212" s="1" t="s">
        <v>1261</v>
      </c>
      <c r="O1212" s="1" t="s">
        <v>1517</v>
      </c>
      <c r="P1212" s="1" t="s">
        <v>606</v>
      </c>
      <c r="Q1212" s="1" t="s">
        <v>1471</v>
      </c>
    </row>
    <row r="1213" spans="3:17" x14ac:dyDescent="0.2">
      <c r="C1213" s="3" t="s">
        <v>84</v>
      </c>
      <c r="L1213"/>
      <c r="M1213" s="1">
        <v>1092</v>
      </c>
      <c r="N1213" s="1" t="s">
        <v>1261</v>
      </c>
      <c r="O1213" s="1" t="s">
        <v>1517</v>
      </c>
      <c r="P1213" s="1" t="s">
        <v>606</v>
      </c>
      <c r="Q1213" s="1" t="s">
        <v>1482</v>
      </c>
    </row>
    <row r="1214" spans="3:17" x14ac:dyDescent="0.2">
      <c r="C1214" s="3" t="s">
        <v>115</v>
      </c>
      <c r="L1214"/>
      <c r="M1214" s="1">
        <v>1093</v>
      </c>
      <c r="N1214" s="1" t="s">
        <v>1261</v>
      </c>
      <c r="O1214" s="1" t="s">
        <v>1517</v>
      </c>
      <c r="P1214" s="1" t="s">
        <v>607</v>
      </c>
      <c r="Q1214" s="1" t="s">
        <v>1471</v>
      </c>
    </row>
    <row r="1215" spans="3:17" x14ac:dyDescent="0.2">
      <c r="C1215" s="3" t="s">
        <v>116</v>
      </c>
      <c r="L1215"/>
      <c r="M1215" s="1">
        <v>1094</v>
      </c>
      <c r="N1215" s="1" t="s">
        <v>1261</v>
      </c>
      <c r="O1215" s="1" t="s">
        <v>1517</v>
      </c>
      <c r="P1215" s="1" t="s">
        <v>607</v>
      </c>
      <c r="Q1215" s="1" t="s">
        <v>1482</v>
      </c>
    </row>
    <row r="1216" spans="3:17" x14ac:dyDescent="0.2">
      <c r="C1216" s="3" t="s">
        <v>117</v>
      </c>
      <c r="L1216"/>
      <c r="M1216" s="1">
        <v>1095</v>
      </c>
      <c r="N1216" s="1" t="s">
        <v>1261</v>
      </c>
      <c r="O1216" s="1" t="s">
        <v>1517</v>
      </c>
      <c r="P1216" s="1" t="s">
        <v>608</v>
      </c>
      <c r="Q1216" s="1" t="s">
        <v>1471</v>
      </c>
    </row>
    <row r="1217" spans="3:17" x14ac:dyDescent="0.2">
      <c r="C1217" s="3" t="s">
        <v>118</v>
      </c>
      <c r="L1217"/>
      <c r="M1217" s="1">
        <v>1096</v>
      </c>
      <c r="N1217" s="1" t="s">
        <v>1261</v>
      </c>
      <c r="O1217" s="1" t="s">
        <v>1517</v>
      </c>
      <c r="P1217" s="1" t="s">
        <v>608</v>
      </c>
      <c r="Q1217" s="1" t="s">
        <v>1482</v>
      </c>
    </row>
    <row r="1218" spans="3:17" x14ac:dyDescent="0.2">
      <c r="C1218" s="3" t="s">
        <v>119</v>
      </c>
      <c r="L1218"/>
      <c r="M1218" s="1">
        <v>1097</v>
      </c>
      <c r="N1218" s="1" t="s">
        <v>1261</v>
      </c>
      <c r="O1218" s="1" t="s">
        <v>609</v>
      </c>
      <c r="P1218" s="1" t="s">
        <v>1471</v>
      </c>
      <c r="Q1218" s="1" t="s">
        <v>1471</v>
      </c>
    </row>
    <row r="1219" spans="3:17" x14ac:dyDescent="0.2">
      <c r="C1219" s="3" t="s">
        <v>120</v>
      </c>
      <c r="L1219"/>
      <c r="M1219" s="1">
        <v>1098</v>
      </c>
      <c r="N1219" s="1" t="s">
        <v>1261</v>
      </c>
      <c r="O1219" s="1" t="s">
        <v>609</v>
      </c>
      <c r="P1219" s="1" t="s">
        <v>610</v>
      </c>
      <c r="Q1219" s="1" t="s">
        <v>1471</v>
      </c>
    </row>
    <row r="1220" spans="3:17" x14ac:dyDescent="0.2">
      <c r="C1220" s="3" t="s">
        <v>121</v>
      </c>
      <c r="L1220"/>
      <c r="M1220" s="1">
        <v>1099</v>
      </c>
      <c r="N1220" s="1" t="s">
        <v>1261</v>
      </c>
      <c r="O1220" s="1" t="s">
        <v>609</v>
      </c>
      <c r="P1220" s="1" t="s">
        <v>611</v>
      </c>
      <c r="Q1220" s="1" t="s">
        <v>1471</v>
      </c>
    </row>
    <row r="1221" spans="3:17" x14ac:dyDescent="0.2">
      <c r="C1221" s="3" t="s">
        <v>122</v>
      </c>
      <c r="L1221"/>
      <c r="M1221" s="1">
        <v>1100</v>
      </c>
      <c r="N1221" s="1" t="s">
        <v>1261</v>
      </c>
      <c r="O1221" s="1" t="s">
        <v>609</v>
      </c>
      <c r="P1221" s="1" t="s">
        <v>611</v>
      </c>
      <c r="Q1221" s="1" t="s">
        <v>612</v>
      </c>
    </row>
    <row r="1222" spans="3:17" x14ac:dyDescent="0.2">
      <c r="C1222" s="3" t="s">
        <v>123</v>
      </c>
      <c r="L1222"/>
      <c r="M1222" s="1">
        <v>1101</v>
      </c>
      <c r="N1222" s="1" t="s">
        <v>1261</v>
      </c>
      <c r="O1222" s="1" t="s">
        <v>609</v>
      </c>
      <c r="P1222" s="1" t="s">
        <v>880</v>
      </c>
      <c r="Q1222" s="1" t="s">
        <v>1471</v>
      </c>
    </row>
    <row r="1223" spans="3:17" x14ac:dyDescent="0.2">
      <c r="C1223" s="3" t="s">
        <v>124</v>
      </c>
      <c r="L1223"/>
      <c r="M1223" s="1">
        <v>1102</v>
      </c>
      <c r="N1223" s="1" t="s">
        <v>1261</v>
      </c>
      <c r="O1223" s="1" t="s">
        <v>609</v>
      </c>
      <c r="P1223" s="1" t="s">
        <v>613</v>
      </c>
      <c r="Q1223" s="1" t="s">
        <v>1471</v>
      </c>
    </row>
    <row r="1224" spans="3:17" x14ac:dyDescent="0.2">
      <c r="C1224" s="3" t="s">
        <v>125</v>
      </c>
      <c r="L1224"/>
      <c r="M1224" s="1">
        <v>1103</v>
      </c>
      <c r="N1224" s="1" t="s">
        <v>1261</v>
      </c>
      <c r="O1224" s="1" t="s">
        <v>609</v>
      </c>
      <c r="P1224" s="1" t="s">
        <v>613</v>
      </c>
      <c r="Q1224" s="1" t="s">
        <v>612</v>
      </c>
    </row>
    <row r="1225" spans="3:17" x14ac:dyDescent="0.2">
      <c r="C1225" s="3" t="s">
        <v>126</v>
      </c>
      <c r="L1225"/>
      <c r="M1225" s="1">
        <v>1110</v>
      </c>
      <c r="N1225" s="1" t="s">
        <v>1262</v>
      </c>
      <c r="O1225" s="1" t="s">
        <v>1035</v>
      </c>
      <c r="P1225" s="1" t="s">
        <v>614</v>
      </c>
      <c r="Q1225" s="1" t="s">
        <v>1471</v>
      </c>
    </row>
    <row r="1226" spans="3:17" x14ac:dyDescent="0.2">
      <c r="C1226" s="3" t="s">
        <v>127</v>
      </c>
      <c r="L1226"/>
      <c r="M1226" s="1">
        <v>1111</v>
      </c>
      <c r="N1226" s="1" t="s">
        <v>1262</v>
      </c>
      <c r="O1226" s="1" t="s">
        <v>1035</v>
      </c>
      <c r="P1226" s="1" t="s">
        <v>614</v>
      </c>
      <c r="Q1226" s="1" t="s">
        <v>1563</v>
      </c>
    </row>
    <row r="1227" spans="3:17" x14ac:dyDescent="0.2">
      <c r="C1227" s="3" t="s">
        <v>128</v>
      </c>
      <c r="L1227"/>
      <c r="M1227" s="1">
        <v>1112</v>
      </c>
      <c r="N1227" s="1" t="s">
        <v>1262</v>
      </c>
      <c r="O1227" s="1" t="s">
        <v>1035</v>
      </c>
      <c r="P1227" s="1" t="s">
        <v>1280</v>
      </c>
      <c r="Q1227" s="1" t="s">
        <v>1471</v>
      </c>
    </row>
    <row r="1228" spans="3:17" x14ac:dyDescent="0.2">
      <c r="C1228" s="3" t="s">
        <v>129</v>
      </c>
      <c r="L1228"/>
      <c r="M1228" s="1">
        <v>1113</v>
      </c>
      <c r="N1228" s="1" t="s">
        <v>1262</v>
      </c>
      <c r="O1228" s="1" t="s">
        <v>1035</v>
      </c>
      <c r="P1228" s="1" t="s">
        <v>1280</v>
      </c>
      <c r="Q1228" s="1" t="s">
        <v>1472</v>
      </c>
    </row>
    <row r="1229" spans="3:17" x14ac:dyDescent="0.2">
      <c r="C1229" s="3" t="s">
        <v>130</v>
      </c>
      <c r="L1229"/>
      <c r="M1229" s="1">
        <v>1114</v>
      </c>
      <c r="N1229" s="1" t="s">
        <v>1262</v>
      </c>
      <c r="O1229" s="1" t="s">
        <v>1035</v>
      </c>
      <c r="P1229" s="1" t="s">
        <v>615</v>
      </c>
      <c r="Q1229" s="1" t="s">
        <v>1471</v>
      </c>
    </row>
    <row r="1230" spans="3:17" x14ac:dyDescent="0.2">
      <c r="C1230" s="3" t="s">
        <v>1140</v>
      </c>
      <c r="L1230"/>
      <c r="M1230" s="1">
        <v>1115</v>
      </c>
      <c r="N1230" s="1" t="s">
        <v>1262</v>
      </c>
      <c r="O1230" s="1" t="s">
        <v>1035</v>
      </c>
      <c r="P1230" s="1" t="s">
        <v>616</v>
      </c>
      <c r="Q1230" s="1" t="s">
        <v>1471</v>
      </c>
    </row>
    <row r="1231" spans="3:17" x14ac:dyDescent="0.2">
      <c r="C1231" s="3" t="s">
        <v>1141</v>
      </c>
      <c r="L1231"/>
      <c r="M1231" s="1">
        <v>1116</v>
      </c>
      <c r="N1231" s="1" t="s">
        <v>1262</v>
      </c>
      <c r="O1231" s="1" t="s">
        <v>1035</v>
      </c>
      <c r="P1231" s="1" t="s">
        <v>616</v>
      </c>
      <c r="Q1231" s="1" t="s">
        <v>1563</v>
      </c>
    </row>
    <row r="1232" spans="3:17" x14ac:dyDescent="0.2">
      <c r="C1232" s="3" t="s">
        <v>1142</v>
      </c>
      <c r="L1232"/>
      <c r="M1232" s="1">
        <v>1117</v>
      </c>
      <c r="N1232" s="1" t="s">
        <v>1262</v>
      </c>
      <c r="O1232" s="1" t="s">
        <v>1035</v>
      </c>
      <c r="P1232" s="1" t="s">
        <v>1497</v>
      </c>
      <c r="Q1232" s="1" t="s">
        <v>1471</v>
      </c>
    </row>
    <row r="1233" spans="3:17" x14ac:dyDescent="0.2">
      <c r="C1233" s="3" t="s">
        <v>1143</v>
      </c>
      <c r="L1233"/>
      <c r="M1233" s="1">
        <v>1118</v>
      </c>
      <c r="N1233" s="1" t="s">
        <v>1262</v>
      </c>
      <c r="O1233" s="1" t="s">
        <v>1035</v>
      </c>
      <c r="P1233" s="1" t="s">
        <v>617</v>
      </c>
      <c r="Q1233" s="1" t="s">
        <v>1471</v>
      </c>
    </row>
    <row r="1234" spans="3:17" x14ac:dyDescent="0.2">
      <c r="C1234" s="3" t="s">
        <v>1144</v>
      </c>
      <c r="L1234"/>
      <c r="M1234" s="1">
        <v>1119</v>
      </c>
      <c r="N1234" s="1" t="s">
        <v>1262</v>
      </c>
      <c r="O1234" s="1" t="s">
        <v>1035</v>
      </c>
      <c r="P1234" s="1" t="s">
        <v>617</v>
      </c>
      <c r="Q1234" s="1" t="s">
        <v>1563</v>
      </c>
    </row>
    <row r="1235" spans="3:17" x14ac:dyDescent="0.2">
      <c r="C1235" s="3" t="s">
        <v>1145</v>
      </c>
      <c r="L1235"/>
      <c r="M1235" s="1">
        <v>1120</v>
      </c>
      <c r="N1235" s="1" t="s">
        <v>1262</v>
      </c>
      <c r="O1235" s="1" t="s">
        <v>1035</v>
      </c>
      <c r="P1235" s="1" t="s">
        <v>1644</v>
      </c>
      <c r="Q1235" s="1" t="s">
        <v>1471</v>
      </c>
    </row>
    <row r="1236" spans="3:17" x14ac:dyDescent="0.2">
      <c r="C1236" s="3" t="s">
        <v>1146</v>
      </c>
      <c r="L1236"/>
      <c r="M1236" s="1">
        <v>1121</v>
      </c>
      <c r="N1236" s="1" t="s">
        <v>1262</v>
      </c>
      <c r="O1236" s="1" t="s">
        <v>1035</v>
      </c>
      <c r="P1236" s="1" t="s">
        <v>1644</v>
      </c>
      <c r="Q1236" s="1" t="s">
        <v>1563</v>
      </c>
    </row>
    <row r="1237" spans="3:17" x14ac:dyDescent="0.2">
      <c r="C1237" s="3" t="s">
        <v>1147</v>
      </c>
      <c r="L1237"/>
      <c r="M1237" s="1">
        <v>1136</v>
      </c>
      <c r="N1237" s="1" t="s">
        <v>1263</v>
      </c>
      <c r="O1237" s="1" t="s">
        <v>1473</v>
      </c>
      <c r="P1237" s="1" t="s">
        <v>1471</v>
      </c>
      <c r="Q1237" s="1" t="s">
        <v>1471</v>
      </c>
    </row>
    <row r="1238" spans="3:17" x14ac:dyDescent="0.2">
      <c r="C1238" s="3" t="s">
        <v>1148</v>
      </c>
      <c r="L1238"/>
      <c r="M1238" s="1">
        <v>1137</v>
      </c>
      <c r="N1238" s="1" t="s">
        <v>1263</v>
      </c>
      <c r="O1238" s="1" t="s">
        <v>1035</v>
      </c>
      <c r="P1238" s="1" t="s">
        <v>1471</v>
      </c>
      <c r="Q1238" s="1" t="s">
        <v>1471</v>
      </c>
    </row>
    <row r="1239" spans="3:17" x14ac:dyDescent="0.2">
      <c r="C1239" s="3" t="s">
        <v>1149</v>
      </c>
      <c r="L1239"/>
      <c r="M1239" s="1">
        <v>1138</v>
      </c>
      <c r="N1239" s="1" t="s">
        <v>1263</v>
      </c>
      <c r="O1239" s="1" t="s">
        <v>1035</v>
      </c>
      <c r="P1239" s="1" t="s">
        <v>1497</v>
      </c>
      <c r="Q1239" s="1" t="s">
        <v>1471</v>
      </c>
    </row>
    <row r="1240" spans="3:17" x14ac:dyDescent="0.2">
      <c r="C1240" s="3" t="s">
        <v>1150</v>
      </c>
      <c r="L1240"/>
      <c r="M1240" s="1">
        <v>1139</v>
      </c>
      <c r="N1240" s="1" t="s">
        <v>1263</v>
      </c>
      <c r="O1240" s="1" t="s">
        <v>1035</v>
      </c>
      <c r="P1240" s="1" t="s">
        <v>1644</v>
      </c>
      <c r="Q1240" s="1" t="s">
        <v>1471</v>
      </c>
    </row>
    <row r="1241" spans="3:17" x14ac:dyDescent="0.2">
      <c r="C1241" s="3" t="s">
        <v>1151</v>
      </c>
      <c r="L1241"/>
      <c r="M1241" s="1">
        <v>1140</v>
      </c>
      <c r="N1241" s="1" t="s">
        <v>1263</v>
      </c>
      <c r="O1241" s="1" t="s">
        <v>1035</v>
      </c>
      <c r="P1241" s="1" t="s">
        <v>1644</v>
      </c>
      <c r="Q1241" s="1" t="s">
        <v>1563</v>
      </c>
    </row>
    <row r="1242" spans="3:17" x14ac:dyDescent="0.2">
      <c r="C1242" s="3" t="s">
        <v>1152</v>
      </c>
      <c r="L1242"/>
      <c r="M1242" s="1">
        <v>1148</v>
      </c>
      <c r="N1242" s="1" t="s">
        <v>1263</v>
      </c>
      <c r="O1242" s="1" t="s">
        <v>1264</v>
      </c>
      <c r="P1242" s="1" t="s">
        <v>1497</v>
      </c>
      <c r="Q1242" s="1" t="s">
        <v>1471</v>
      </c>
    </row>
    <row r="1243" spans="3:17" x14ac:dyDescent="0.2">
      <c r="C1243" s="3" t="s">
        <v>1153</v>
      </c>
      <c r="L1243"/>
      <c r="M1243" s="1">
        <v>1149</v>
      </c>
      <c r="N1243" s="1" t="s">
        <v>1263</v>
      </c>
      <c r="O1243" s="1" t="s">
        <v>1264</v>
      </c>
      <c r="P1243" s="1" t="s">
        <v>618</v>
      </c>
      <c r="Q1243" s="1" t="s">
        <v>1471</v>
      </c>
    </row>
    <row r="1244" spans="3:17" x14ac:dyDescent="0.2">
      <c r="C1244" s="3" t="s">
        <v>155</v>
      </c>
      <c r="L1244"/>
      <c r="M1244" s="1">
        <v>1150</v>
      </c>
      <c r="N1244" s="1" t="s">
        <v>1263</v>
      </c>
      <c r="O1244" s="1" t="s">
        <v>1264</v>
      </c>
      <c r="P1244" s="1" t="s">
        <v>618</v>
      </c>
      <c r="Q1244" s="1" t="s">
        <v>834</v>
      </c>
    </row>
    <row r="1245" spans="3:17" x14ac:dyDescent="0.2">
      <c r="C1245" s="3" t="s">
        <v>156</v>
      </c>
      <c r="L1245"/>
      <c r="M1245" s="1">
        <v>1231</v>
      </c>
      <c r="N1245" s="1" t="s">
        <v>1233</v>
      </c>
      <c r="O1245" s="1" t="s">
        <v>885</v>
      </c>
      <c r="P1245" s="1" t="s">
        <v>1235</v>
      </c>
      <c r="Q1245" s="1" t="s">
        <v>1563</v>
      </c>
    </row>
    <row r="1246" spans="3:17" x14ac:dyDescent="0.2">
      <c r="C1246" s="3" t="s">
        <v>157</v>
      </c>
      <c r="L1246"/>
      <c r="M1246" s="1">
        <v>1232</v>
      </c>
      <c r="N1246" s="1" t="s">
        <v>619</v>
      </c>
      <c r="O1246" s="1" t="s">
        <v>1471</v>
      </c>
      <c r="P1246" s="1" t="s">
        <v>1471</v>
      </c>
      <c r="Q1246" s="1" t="s">
        <v>1471</v>
      </c>
    </row>
    <row r="1247" spans="3:17" x14ac:dyDescent="0.2">
      <c r="C1247" s="3" t="s">
        <v>158</v>
      </c>
      <c r="L1247"/>
      <c r="M1247" s="1">
        <v>1233</v>
      </c>
      <c r="N1247" s="1" t="s">
        <v>619</v>
      </c>
      <c r="O1247" s="1" t="s">
        <v>1474</v>
      </c>
      <c r="P1247" s="1" t="s">
        <v>1471</v>
      </c>
      <c r="Q1247" s="1" t="s">
        <v>1471</v>
      </c>
    </row>
    <row r="1248" spans="3:17" x14ac:dyDescent="0.2">
      <c r="C1248" s="3" t="s">
        <v>159</v>
      </c>
      <c r="L1248"/>
      <c r="M1248" s="1">
        <v>1234</v>
      </c>
      <c r="N1248" s="1" t="s">
        <v>619</v>
      </c>
      <c r="O1248" s="1" t="s">
        <v>620</v>
      </c>
      <c r="P1248" s="1" t="s">
        <v>1471</v>
      </c>
      <c r="Q1248" s="1" t="s">
        <v>1471</v>
      </c>
    </row>
    <row r="1249" spans="3:17" x14ac:dyDescent="0.2">
      <c r="C1249" s="3" t="s">
        <v>160</v>
      </c>
      <c r="L1249"/>
      <c r="M1249" s="1">
        <v>1235</v>
      </c>
      <c r="N1249" s="1" t="s">
        <v>619</v>
      </c>
      <c r="O1249" s="1" t="s">
        <v>620</v>
      </c>
      <c r="P1249" s="1" t="s">
        <v>621</v>
      </c>
      <c r="Q1249" s="1" t="s">
        <v>1471</v>
      </c>
    </row>
    <row r="1250" spans="3:17" x14ac:dyDescent="0.2">
      <c r="C1250" s="3" t="s">
        <v>161</v>
      </c>
      <c r="L1250"/>
      <c r="M1250" s="1">
        <v>1236</v>
      </c>
      <c r="N1250" s="1" t="s">
        <v>619</v>
      </c>
      <c r="O1250" s="1" t="s">
        <v>620</v>
      </c>
      <c r="P1250" s="1" t="s">
        <v>622</v>
      </c>
      <c r="Q1250" s="1" t="s">
        <v>1471</v>
      </c>
    </row>
    <row r="1251" spans="3:17" x14ac:dyDescent="0.2">
      <c r="C1251" s="3" t="s">
        <v>162</v>
      </c>
      <c r="L1251"/>
      <c r="M1251" s="1">
        <v>1237</v>
      </c>
      <c r="N1251" s="1" t="s">
        <v>619</v>
      </c>
      <c r="O1251" s="1" t="s">
        <v>620</v>
      </c>
      <c r="P1251" s="1" t="s">
        <v>622</v>
      </c>
      <c r="Q1251" s="1" t="s">
        <v>92</v>
      </c>
    </row>
    <row r="1252" spans="3:17" x14ac:dyDescent="0.2">
      <c r="C1252" s="3" t="s">
        <v>163</v>
      </c>
      <c r="L1252"/>
      <c r="M1252" s="1">
        <v>1238</v>
      </c>
      <c r="N1252" s="1" t="s">
        <v>619</v>
      </c>
      <c r="O1252" s="1" t="s">
        <v>620</v>
      </c>
      <c r="P1252" s="1" t="s">
        <v>623</v>
      </c>
      <c r="Q1252" s="1" t="s">
        <v>1471</v>
      </c>
    </row>
    <row r="1253" spans="3:17" x14ac:dyDescent="0.2">
      <c r="C1253" s="3" t="s">
        <v>164</v>
      </c>
      <c r="L1253"/>
      <c r="M1253" s="1">
        <v>1239</v>
      </c>
      <c r="N1253" s="1" t="s">
        <v>619</v>
      </c>
      <c r="O1253" s="1" t="s">
        <v>620</v>
      </c>
      <c r="P1253" s="1" t="s">
        <v>624</v>
      </c>
      <c r="Q1253" s="1" t="s">
        <v>1471</v>
      </c>
    </row>
    <row r="1254" spans="3:17" x14ac:dyDescent="0.2">
      <c r="C1254" s="3" t="s">
        <v>165</v>
      </c>
      <c r="L1254"/>
      <c r="M1254" s="1">
        <v>1240</v>
      </c>
      <c r="N1254" s="1" t="s">
        <v>619</v>
      </c>
      <c r="O1254" s="1" t="s">
        <v>620</v>
      </c>
      <c r="P1254" s="1" t="s">
        <v>624</v>
      </c>
      <c r="Q1254" s="1" t="s">
        <v>92</v>
      </c>
    </row>
    <row r="1255" spans="3:17" x14ac:dyDescent="0.2">
      <c r="C1255" s="3" t="s">
        <v>166</v>
      </c>
      <c r="L1255"/>
      <c r="M1255" s="1">
        <v>1241</v>
      </c>
      <c r="N1255" s="1" t="s">
        <v>619</v>
      </c>
      <c r="O1255" s="1" t="s">
        <v>620</v>
      </c>
      <c r="P1255" s="1" t="s">
        <v>625</v>
      </c>
      <c r="Q1255" s="1" t="s">
        <v>1471</v>
      </c>
    </row>
    <row r="1256" spans="3:17" x14ac:dyDescent="0.2">
      <c r="C1256" s="3" t="s">
        <v>167</v>
      </c>
      <c r="L1256"/>
      <c r="M1256" s="1">
        <v>1242</v>
      </c>
      <c r="N1256" s="1" t="s">
        <v>619</v>
      </c>
      <c r="O1256" s="1" t="s">
        <v>620</v>
      </c>
      <c r="P1256" s="1" t="s">
        <v>626</v>
      </c>
      <c r="Q1256" s="1" t="s">
        <v>1471</v>
      </c>
    </row>
    <row r="1257" spans="3:17" x14ac:dyDescent="0.2">
      <c r="C1257" s="3" t="s">
        <v>168</v>
      </c>
      <c r="L1257"/>
      <c r="M1257" s="1">
        <v>1243</v>
      </c>
      <c r="N1257" s="1" t="s">
        <v>619</v>
      </c>
      <c r="O1257" s="1" t="s">
        <v>620</v>
      </c>
      <c r="P1257" s="1" t="s">
        <v>626</v>
      </c>
      <c r="Q1257" s="1" t="s">
        <v>1472</v>
      </c>
    </row>
    <row r="1258" spans="3:17" x14ac:dyDescent="0.2">
      <c r="C1258" s="3" t="s">
        <v>169</v>
      </c>
      <c r="L1258"/>
      <c r="M1258" s="1">
        <v>1244</v>
      </c>
      <c r="N1258" s="1" t="s">
        <v>619</v>
      </c>
      <c r="O1258" s="1" t="s">
        <v>627</v>
      </c>
      <c r="P1258" s="1" t="s">
        <v>1471</v>
      </c>
      <c r="Q1258" s="1" t="s">
        <v>1471</v>
      </c>
    </row>
    <row r="1259" spans="3:17" x14ac:dyDescent="0.2">
      <c r="C1259" s="3" t="s">
        <v>170</v>
      </c>
      <c r="L1259"/>
      <c r="M1259" s="1">
        <v>1245</v>
      </c>
      <c r="N1259" s="1" t="s">
        <v>619</v>
      </c>
      <c r="O1259" s="1" t="s">
        <v>627</v>
      </c>
      <c r="P1259" s="1" t="s">
        <v>1472</v>
      </c>
      <c r="Q1259" s="1" t="s">
        <v>1471</v>
      </c>
    </row>
    <row r="1260" spans="3:17" x14ac:dyDescent="0.2">
      <c r="C1260" s="3" t="s">
        <v>171</v>
      </c>
      <c r="L1260"/>
      <c r="M1260" s="1">
        <v>1246</v>
      </c>
      <c r="N1260" s="1" t="s">
        <v>619</v>
      </c>
      <c r="O1260" s="1" t="s">
        <v>627</v>
      </c>
      <c r="P1260" s="1" t="s">
        <v>628</v>
      </c>
      <c r="Q1260" s="1" t="s">
        <v>1471</v>
      </c>
    </row>
    <row r="1261" spans="3:17" x14ac:dyDescent="0.2">
      <c r="C1261" s="3" t="s">
        <v>172</v>
      </c>
      <c r="L1261"/>
      <c r="M1261" s="1">
        <v>1247</v>
      </c>
      <c r="N1261" s="1" t="s">
        <v>619</v>
      </c>
      <c r="O1261" s="1" t="s">
        <v>627</v>
      </c>
      <c r="P1261" s="1" t="s">
        <v>628</v>
      </c>
      <c r="Q1261" s="1" t="s">
        <v>92</v>
      </c>
    </row>
    <row r="1262" spans="3:17" x14ac:dyDescent="0.2">
      <c r="C1262" s="3" t="s">
        <v>1178</v>
      </c>
      <c r="L1262"/>
      <c r="M1262" s="1">
        <v>1248</v>
      </c>
      <c r="N1262" s="1" t="s">
        <v>619</v>
      </c>
      <c r="O1262" s="1" t="s">
        <v>627</v>
      </c>
      <c r="P1262" s="1" t="s">
        <v>610</v>
      </c>
      <c r="Q1262" s="1" t="s">
        <v>1471</v>
      </c>
    </row>
    <row r="1263" spans="3:17" x14ac:dyDescent="0.2">
      <c r="C1263" s="3" t="s">
        <v>1179</v>
      </c>
      <c r="L1263"/>
      <c r="M1263" s="1">
        <v>1249</v>
      </c>
      <c r="N1263" s="1" t="s">
        <v>619</v>
      </c>
      <c r="O1263" s="1" t="s">
        <v>627</v>
      </c>
      <c r="P1263" s="1" t="s">
        <v>629</v>
      </c>
      <c r="Q1263" s="1" t="s">
        <v>1471</v>
      </c>
    </row>
    <row r="1264" spans="3:17" x14ac:dyDescent="0.2">
      <c r="C1264" s="3" t="s">
        <v>1180</v>
      </c>
      <c r="L1264"/>
      <c r="M1264" s="1">
        <v>1250</v>
      </c>
      <c r="N1264" s="1" t="s">
        <v>619</v>
      </c>
      <c r="O1264" s="1" t="s">
        <v>627</v>
      </c>
      <c r="P1264" s="1" t="s">
        <v>629</v>
      </c>
      <c r="Q1264" s="1" t="s">
        <v>92</v>
      </c>
    </row>
    <row r="1265" spans="3:17" x14ac:dyDescent="0.2">
      <c r="C1265" s="3" t="s">
        <v>1181</v>
      </c>
      <c r="L1265"/>
      <c r="M1265" s="1">
        <v>1251</v>
      </c>
      <c r="N1265" s="1" t="s">
        <v>619</v>
      </c>
      <c r="O1265" s="1" t="s">
        <v>627</v>
      </c>
      <c r="P1265" s="1" t="s">
        <v>630</v>
      </c>
      <c r="Q1265" s="1" t="s">
        <v>1471</v>
      </c>
    </row>
    <row r="1266" spans="3:17" x14ac:dyDescent="0.2">
      <c r="C1266" s="3" t="s">
        <v>1182</v>
      </c>
      <c r="L1266"/>
      <c r="M1266" s="1">
        <v>1252</v>
      </c>
      <c r="N1266" s="1" t="s">
        <v>619</v>
      </c>
      <c r="O1266" s="1" t="s">
        <v>627</v>
      </c>
      <c r="P1266" s="1" t="s">
        <v>630</v>
      </c>
      <c r="Q1266" s="1" t="s">
        <v>92</v>
      </c>
    </row>
    <row r="1267" spans="3:17" x14ac:dyDescent="0.2">
      <c r="C1267" s="3" t="s">
        <v>1183</v>
      </c>
      <c r="L1267"/>
      <c r="M1267" s="1">
        <v>1253</v>
      </c>
      <c r="N1267" s="1" t="s">
        <v>619</v>
      </c>
      <c r="O1267" s="1" t="s">
        <v>627</v>
      </c>
      <c r="P1267" s="1" t="s">
        <v>631</v>
      </c>
      <c r="Q1267" s="1" t="s">
        <v>1471</v>
      </c>
    </row>
    <row r="1268" spans="3:17" x14ac:dyDescent="0.2">
      <c r="C1268" s="3" t="s">
        <v>1184</v>
      </c>
      <c r="L1268"/>
      <c r="M1268" s="1">
        <v>1254</v>
      </c>
      <c r="N1268" s="1" t="s">
        <v>619</v>
      </c>
      <c r="O1268" s="1" t="s">
        <v>627</v>
      </c>
      <c r="P1268" s="1" t="s">
        <v>93</v>
      </c>
      <c r="Q1268" s="1" t="s">
        <v>1471</v>
      </c>
    </row>
    <row r="1269" spans="3:17" x14ac:dyDescent="0.2">
      <c r="C1269" s="3" t="s">
        <v>646</v>
      </c>
      <c r="L1269"/>
      <c r="M1269" s="1">
        <v>1255</v>
      </c>
      <c r="N1269" s="1" t="s">
        <v>619</v>
      </c>
      <c r="O1269" s="1" t="s">
        <v>627</v>
      </c>
      <c r="P1269" s="1" t="s">
        <v>93</v>
      </c>
      <c r="Q1269" s="1" t="s">
        <v>92</v>
      </c>
    </row>
    <row r="1270" spans="3:17" x14ac:dyDescent="0.2">
      <c r="C1270" s="3" t="s">
        <v>1687</v>
      </c>
      <c r="L1270"/>
      <c r="M1270" s="1">
        <v>1256</v>
      </c>
      <c r="N1270" s="1" t="s">
        <v>619</v>
      </c>
      <c r="O1270" s="1" t="s">
        <v>627</v>
      </c>
      <c r="P1270" s="1" t="s">
        <v>632</v>
      </c>
      <c r="Q1270" s="1" t="s">
        <v>1471</v>
      </c>
    </row>
    <row r="1271" spans="3:17" x14ac:dyDescent="0.2">
      <c r="C1271" s="3" t="s">
        <v>1688</v>
      </c>
      <c r="L1271"/>
      <c r="M1271" s="1">
        <v>1257</v>
      </c>
      <c r="N1271" s="1" t="s">
        <v>619</v>
      </c>
      <c r="O1271" s="1" t="s">
        <v>627</v>
      </c>
      <c r="P1271" s="1" t="s">
        <v>632</v>
      </c>
      <c r="Q1271" s="1" t="s">
        <v>1476</v>
      </c>
    </row>
    <row r="1272" spans="3:17" x14ac:dyDescent="0.2">
      <c r="C1272" s="3" t="s">
        <v>1689</v>
      </c>
      <c r="L1272"/>
      <c r="M1272" s="1">
        <v>1258</v>
      </c>
      <c r="N1272" s="1" t="s">
        <v>619</v>
      </c>
      <c r="O1272" s="1" t="s">
        <v>627</v>
      </c>
      <c r="P1272" s="1" t="s">
        <v>625</v>
      </c>
      <c r="Q1272" s="1" t="s">
        <v>1471</v>
      </c>
    </row>
    <row r="1273" spans="3:17" x14ac:dyDescent="0.2">
      <c r="C1273" s="3" t="s">
        <v>1690</v>
      </c>
      <c r="L1273"/>
      <c r="M1273" s="1">
        <v>1259</v>
      </c>
      <c r="N1273" s="1" t="s">
        <v>619</v>
      </c>
      <c r="O1273" s="1" t="s">
        <v>627</v>
      </c>
      <c r="P1273" s="1" t="s">
        <v>626</v>
      </c>
      <c r="Q1273" s="1" t="s">
        <v>1471</v>
      </c>
    </row>
    <row r="1274" spans="3:17" x14ac:dyDescent="0.2">
      <c r="C1274" s="3" t="s">
        <v>1691</v>
      </c>
      <c r="L1274"/>
      <c r="M1274" s="1">
        <v>1260</v>
      </c>
      <c r="N1274" s="1" t="s">
        <v>619</v>
      </c>
      <c r="O1274" s="1" t="s">
        <v>627</v>
      </c>
      <c r="P1274" s="1" t="s">
        <v>626</v>
      </c>
      <c r="Q1274" s="1" t="s">
        <v>1472</v>
      </c>
    </row>
    <row r="1275" spans="3:17" x14ac:dyDescent="0.2">
      <c r="C1275" s="3" t="s">
        <v>1692</v>
      </c>
      <c r="L1275"/>
      <c r="M1275" s="1">
        <v>1261</v>
      </c>
      <c r="N1275" s="1" t="s">
        <v>619</v>
      </c>
      <c r="O1275" s="1" t="s">
        <v>627</v>
      </c>
      <c r="P1275" s="1" t="s">
        <v>1497</v>
      </c>
      <c r="Q1275" s="1" t="s">
        <v>1471</v>
      </c>
    </row>
    <row r="1276" spans="3:17" x14ac:dyDescent="0.2">
      <c r="C1276" s="3" t="s">
        <v>1693</v>
      </c>
      <c r="L1276"/>
      <c r="M1276" s="1">
        <v>1262</v>
      </c>
      <c r="N1276" s="1" t="s">
        <v>619</v>
      </c>
      <c r="O1276" s="1" t="s">
        <v>627</v>
      </c>
      <c r="P1276" s="1" t="s">
        <v>633</v>
      </c>
      <c r="Q1276" s="1" t="s">
        <v>1471</v>
      </c>
    </row>
    <row r="1277" spans="3:17" x14ac:dyDescent="0.2">
      <c r="C1277" s="3" t="s">
        <v>1694</v>
      </c>
      <c r="L1277"/>
      <c r="M1277" s="1">
        <v>1263</v>
      </c>
      <c r="N1277" s="1" t="s">
        <v>619</v>
      </c>
      <c r="O1277" s="1" t="s">
        <v>627</v>
      </c>
      <c r="P1277" s="1" t="s">
        <v>633</v>
      </c>
      <c r="Q1277" s="1" t="s">
        <v>92</v>
      </c>
    </row>
    <row r="1278" spans="3:17" x14ac:dyDescent="0.2">
      <c r="C1278" s="3" t="s">
        <v>1695</v>
      </c>
      <c r="L1278"/>
      <c r="M1278" s="1">
        <v>1265</v>
      </c>
      <c r="N1278" s="1" t="s">
        <v>275</v>
      </c>
      <c r="O1278" s="1" t="s">
        <v>1474</v>
      </c>
      <c r="P1278" s="1" t="s">
        <v>1471</v>
      </c>
      <c r="Q1278" s="1" t="s">
        <v>1471</v>
      </c>
    </row>
    <row r="1279" spans="3:17" x14ac:dyDescent="0.2">
      <c r="C1279" s="3" t="s">
        <v>1696</v>
      </c>
      <c r="L1279"/>
      <c r="M1279" s="1">
        <v>1266</v>
      </c>
      <c r="N1279" s="1" t="s">
        <v>275</v>
      </c>
      <c r="O1279" s="1" t="s">
        <v>634</v>
      </c>
      <c r="P1279" s="1" t="s">
        <v>1471</v>
      </c>
      <c r="Q1279" s="1" t="s">
        <v>1471</v>
      </c>
    </row>
    <row r="1280" spans="3:17" x14ac:dyDescent="0.2">
      <c r="C1280" s="3" t="s">
        <v>1697</v>
      </c>
      <c r="L1280"/>
      <c r="M1280" s="1">
        <v>1267</v>
      </c>
      <c r="N1280" s="1" t="s">
        <v>275</v>
      </c>
      <c r="O1280" s="1" t="s">
        <v>634</v>
      </c>
      <c r="P1280" s="1" t="s">
        <v>610</v>
      </c>
      <c r="Q1280" s="1" t="s">
        <v>1471</v>
      </c>
    </row>
    <row r="1281" spans="3:17" x14ac:dyDescent="0.2">
      <c r="C1281" s="3" t="s">
        <v>1698</v>
      </c>
      <c r="L1281"/>
      <c r="M1281" s="1">
        <v>1268</v>
      </c>
      <c r="N1281" s="1" t="s">
        <v>275</v>
      </c>
      <c r="O1281" s="1" t="s">
        <v>634</v>
      </c>
      <c r="P1281" s="1" t="s">
        <v>611</v>
      </c>
      <c r="Q1281" s="1" t="s">
        <v>1471</v>
      </c>
    </row>
    <row r="1282" spans="3:17" x14ac:dyDescent="0.2">
      <c r="C1282" s="3" t="s">
        <v>1699</v>
      </c>
      <c r="L1282"/>
      <c r="M1282" s="1">
        <v>1269</v>
      </c>
      <c r="N1282" s="1" t="s">
        <v>275</v>
      </c>
      <c r="O1282" s="1" t="s">
        <v>634</v>
      </c>
      <c r="P1282" s="1" t="s">
        <v>611</v>
      </c>
      <c r="Q1282" s="1" t="s">
        <v>92</v>
      </c>
    </row>
    <row r="1283" spans="3:17" x14ac:dyDescent="0.2">
      <c r="C1283" s="3" t="s">
        <v>1700</v>
      </c>
      <c r="L1283"/>
      <c r="M1283" s="1">
        <v>1270</v>
      </c>
      <c r="N1283" s="1" t="s">
        <v>275</v>
      </c>
      <c r="O1283" s="1" t="s">
        <v>634</v>
      </c>
      <c r="P1283" s="1" t="s">
        <v>629</v>
      </c>
      <c r="Q1283" s="1" t="s">
        <v>1471</v>
      </c>
    </row>
    <row r="1284" spans="3:17" x14ac:dyDescent="0.2">
      <c r="C1284" s="3" t="s">
        <v>1701</v>
      </c>
      <c r="L1284"/>
      <c r="M1284" s="1">
        <v>1271</v>
      </c>
      <c r="N1284" s="1" t="s">
        <v>275</v>
      </c>
      <c r="O1284" s="1" t="s">
        <v>634</v>
      </c>
      <c r="P1284" s="1" t="s">
        <v>629</v>
      </c>
      <c r="Q1284" s="1" t="s">
        <v>92</v>
      </c>
    </row>
    <row r="1285" spans="3:17" x14ac:dyDescent="0.2">
      <c r="C1285" s="3" t="s">
        <v>1702</v>
      </c>
      <c r="L1285"/>
      <c r="M1285" s="1">
        <v>1272</v>
      </c>
      <c r="N1285" s="1" t="s">
        <v>275</v>
      </c>
      <c r="O1285" s="1" t="s">
        <v>634</v>
      </c>
      <c r="P1285" s="1" t="s">
        <v>630</v>
      </c>
      <c r="Q1285" s="1" t="s">
        <v>1471</v>
      </c>
    </row>
    <row r="1286" spans="3:17" x14ac:dyDescent="0.2">
      <c r="C1286" s="3" t="s">
        <v>1703</v>
      </c>
      <c r="L1286"/>
      <c r="M1286" s="1">
        <v>1273</v>
      </c>
      <c r="N1286" s="1" t="s">
        <v>275</v>
      </c>
      <c r="O1286" s="1" t="s">
        <v>634</v>
      </c>
      <c r="P1286" s="1" t="s">
        <v>630</v>
      </c>
      <c r="Q1286" s="1" t="s">
        <v>92</v>
      </c>
    </row>
    <row r="1287" spans="3:17" x14ac:dyDescent="0.2">
      <c r="C1287" s="3" t="s">
        <v>1704</v>
      </c>
      <c r="L1287"/>
      <c r="M1287" s="1">
        <v>1274</v>
      </c>
      <c r="N1287" s="1" t="s">
        <v>275</v>
      </c>
      <c r="O1287" s="1" t="s">
        <v>634</v>
      </c>
      <c r="P1287" s="1" t="s">
        <v>631</v>
      </c>
      <c r="Q1287" s="1" t="s">
        <v>1471</v>
      </c>
    </row>
    <row r="1288" spans="3:17" x14ac:dyDescent="0.2">
      <c r="C1288" s="3" t="s">
        <v>1705</v>
      </c>
      <c r="L1288"/>
      <c r="M1288" s="1">
        <v>1275</v>
      </c>
      <c r="N1288" s="1" t="s">
        <v>275</v>
      </c>
      <c r="O1288" s="1" t="s">
        <v>634</v>
      </c>
      <c r="P1288" s="1" t="s">
        <v>93</v>
      </c>
      <c r="Q1288" s="1" t="s">
        <v>1471</v>
      </c>
    </row>
    <row r="1289" spans="3:17" x14ac:dyDescent="0.2">
      <c r="C1289" s="3" t="s">
        <v>1706</v>
      </c>
      <c r="L1289"/>
      <c r="M1289" s="1">
        <v>1276</v>
      </c>
      <c r="N1289" s="1" t="s">
        <v>275</v>
      </c>
      <c r="O1289" s="1" t="s">
        <v>634</v>
      </c>
      <c r="P1289" s="1" t="s">
        <v>93</v>
      </c>
      <c r="Q1289" s="1" t="s">
        <v>92</v>
      </c>
    </row>
    <row r="1290" spans="3:17" x14ac:dyDescent="0.2">
      <c r="C1290" s="3" t="s">
        <v>1707</v>
      </c>
      <c r="L1290"/>
      <c r="M1290" s="1">
        <v>1277</v>
      </c>
      <c r="N1290" s="1" t="s">
        <v>275</v>
      </c>
      <c r="O1290" s="1" t="s">
        <v>634</v>
      </c>
      <c r="P1290" s="1" t="s">
        <v>632</v>
      </c>
      <c r="Q1290" s="1" t="s">
        <v>1471</v>
      </c>
    </row>
    <row r="1291" spans="3:17" x14ac:dyDescent="0.2">
      <c r="C1291" s="3" t="s">
        <v>1708</v>
      </c>
      <c r="L1291"/>
      <c r="M1291" s="1">
        <v>1278</v>
      </c>
      <c r="N1291" s="1" t="s">
        <v>275</v>
      </c>
      <c r="O1291" s="1" t="s">
        <v>634</v>
      </c>
      <c r="P1291" s="1" t="s">
        <v>632</v>
      </c>
      <c r="Q1291" s="1" t="s">
        <v>92</v>
      </c>
    </row>
    <row r="1292" spans="3:17" x14ac:dyDescent="0.2">
      <c r="C1292" s="3" t="s">
        <v>1709</v>
      </c>
      <c r="L1292"/>
      <c r="M1292" s="1">
        <v>1279</v>
      </c>
      <c r="N1292" s="1" t="s">
        <v>275</v>
      </c>
      <c r="O1292" s="1" t="s">
        <v>634</v>
      </c>
      <c r="P1292" s="1" t="s">
        <v>1497</v>
      </c>
      <c r="Q1292" s="1" t="s">
        <v>1471</v>
      </c>
    </row>
    <row r="1293" spans="3:17" x14ac:dyDescent="0.2">
      <c r="C1293" s="3" t="s">
        <v>1710</v>
      </c>
      <c r="L1293"/>
      <c r="M1293" s="1">
        <v>1280</v>
      </c>
      <c r="N1293" s="1" t="s">
        <v>275</v>
      </c>
      <c r="O1293" s="1" t="s">
        <v>634</v>
      </c>
      <c r="P1293" s="1" t="s">
        <v>1543</v>
      </c>
      <c r="Q1293" s="1" t="s">
        <v>1471</v>
      </c>
    </row>
    <row r="1294" spans="3:17" x14ac:dyDescent="0.2">
      <c r="C1294" s="3" t="s">
        <v>1711</v>
      </c>
      <c r="L1294"/>
      <c r="M1294" s="1">
        <v>1281</v>
      </c>
      <c r="N1294" s="1" t="s">
        <v>275</v>
      </c>
      <c r="O1294" s="1" t="s">
        <v>634</v>
      </c>
      <c r="P1294" s="1" t="s">
        <v>1543</v>
      </c>
      <c r="Q1294" s="1" t="s">
        <v>92</v>
      </c>
    </row>
    <row r="1295" spans="3:17" x14ac:dyDescent="0.2">
      <c r="C1295" s="3" t="s">
        <v>1712</v>
      </c>
      <c r="L1295"/>
      <c r="M1295" s="1">
        <v>1282</v>
      </c>
      <c r="N1295" s="1" t="s">
        <v>275</v>
      </c>
      <c r="O1295" s="1" t="s">
        <v>634</v>
      </c>
      <c r="P1295" s="1" t="s">
        <v>849</v>
      </c>
      <c r="Q1295" s="1" t="s">
        <v>1471</v>
      </c>
    </row>
    <row r="1296" spans="3:17" x14ac:dyDescent="0.2">
      <c r="C1296" s="3" t="s">
        <v>1713</v>
      </c>
      <c r="L1296"/>
      <c r="M1296" s="1">
        <v>1283</v>
      </c>
      <c r="N1296" s="1" t="s">
        <v>275</v>
      </c>
      <c r="O1296" s="1" t="s">
        <v>634</v>
      </c>
      <c r="P1296" s="1" t="s">
        <v>849</v>
      </c>
      <c r="Q1296" s="1" t="s">
        <v>92</v>
      </c>
    </row>
    <row r="1297" spans="3:17" x14ac:dyDescent="0.2">
      <c r="C1297" s="3" t="s">
        <v>1714</v>
      </c>
      <c r="L1297"/>
      <c r="M1297" s="1">
        <v>1284</v>
      </c>
      <c r="N1297" s="1" t="s">
        <v>275</v>
      </c>
      <c r="O1297" s="1" t="s">
        <v>634</v>
      </c>
      <c r="P1297" s="1" t="s">
        <v>338</v>
      </c>
      <c r="Q1297" s="1" t="s">
        <v>1471</v>
      </c>
    </row>
    <row r="1298" spans="3:17" x14ac:dyDescent="0.2">
      <c r="C1298" s="3" t="s">
        <v>1715</v>
      </c>
      <c r="L1298"/>
      <c r="M1298" s="1">
        <v>1285</v>
      </c>
      <c r="N1298" s="1" t="s">
        <v>275</v>
      </c>
      <c r="O1298" s="1" t="s">
        <v>634</v>
      </c>
      <c r="P1298" s="1" t="s">
        <v>868</v>
      </c>
      <c r="Q1298" s="1" t="s">
        <v>1471</v>
      </c>
    </row>
    <row r="1299" spans="3:17" x14ac:dyDescent="0.2">
      <c r="C1299" s="3" t="s">
        <v>1716</v>
      </c>
      <c r="L1299"/>
      <c r="M1299" s="1">
        <v>1286</v>
      </c>
      <c r="N1299" s="1" t="s">
        <v>275</v>
      </c>
      <c r="O1299" s="1" t="s">
        <v>634</v>
      </c>
      <c r="P1299" s="1" t="s">
        <v>868</v>
      </c>
      <c r="Q1299" s="1" t="s">
        <v>92</v>
      </c>
    </row>
    <row r="1300" spans="3:17" x14ac:dyDescent="0.2">
      <c r="C1300" s="3" t="s">
        <v>1717</v>
      </c>
      <c r="L1300"/>
      <c r="M1300" s="1">
        <v>1287</v>
      </c>
      <c r="N1300" s="1" t="s">
        <v>275</v>
      </c>
      <c r="O1300" s="1" t="s">
        <v>634</v>
      </c>
      <c r="P1300" s="1" t="s">
        <v>1040</v>
      </c>
      <c r="Q1300" s="1" t="s">
        <v>1471</v>
      </c>
    </row>
    <row r="1301" spans="3:17" x14ac:dyDescent="0.2">
      <c r="C1301" s="3" t="s">
        <v>1718</v>
      </c>
      <c r="L1301"/>
      <c r="M1301" s="1">
        <v>1288</v>
      </c>
      <c r="N1301" s="1" t="s">
        <v>275</v>
      </c>
      <c r="O1301" s="1" t="s">
        <v>634</v>
      </c>
      <c r="P1301" s="1" t="s">
        <v>1040</v>
      </c>
      <c r="Q1301" s="1" t="s">
        <v>92</v>
      </c>
    </row>
    <row r="1302" spans="3:17" x14ac:dyDescent="0.2">
      <c r="C1302" s="3" t="s">
        <v>1719</v>
      </c>
      <c r="L1302"/>
      <c r="M1302" s="1">
        <v>1289</v>
      </c>
      <c r="N1302" s="1" t="s">
        <v>275</v>
      </c>
      <c r="O1302" s="1" t="s">
        <v>634</v>
      </c>
      <c r="P1302" s="1" t="s">
        <v>635</v>
      </c>
      <c r="Q1302" s="1" t="s">
        <v>1471</v>
      </c>
    </row>
    <row r="1303" spans="3:17" x14ac:dyDescent="0.2">
      <c r="C1303" s="3" t="s">
        <v>1720</v>
      </c>
      <c r="L1303"/>
      <c r="M1303" s="1">
        <v>1290</v>
      </c>
      <c r="N1303" s="1" t="s">
        <v>275</v>
      </c>
      <c r="O1303" s="1" t="s">
        <v>634</v>
      </c>
      <c r="P1303" s="1" t="s">
        <v>635</v>
      </c>
      <c r="Q1303" s="1" t="s">
        <v>1476</v>
      </c>
    </row>
    <row r="1304" spans="3:17" x14ac:dyDescent="0.2">
      <c r="C1304" s="3" t="s">
        <v>1721</v>
      </c>
      <c r="L1304"/>
      <c r="M1304" s="1">
        <v>1291</v>
      </c>
      <c r="N1304" s="1" t="s">
        <v>275</v>
      </c>
      <c r="O1304" s="1" t="s">
        <v>634</v>
      </c>
      <c r="P1304" s="1" t="s">
        <v>1097</v>
      </c>
      <c r="Q1304" s="1" t="s">
        <v>1471</v>
      </c>
    </row>
    <row r="1305" spans="3:17" x14ac:dyDescent="0.2">
      <c r="C1305" s="3" t="s">
        <v>550</v>
      </c>
      <c r="L1305"/>
      <c r="M1305" s="1">
        <v>1292</v>
      </c>
      <c r="N1305" s="1" t="s">
        <v>275</v>
      </c>
      <c r="O1305" s="1" t="s">
        <v>634</v>
      </c>
      <c r="P1305" s="1" t="s">
        <v>1097</v>
      </c>
      <c r="Q1305" s="1" t="s">
        <v>92</v>
      </c>
    </row>
    <row r="1306" spans="3:17" x14ac:dyDescent="0.2">
      <c r="C1306" s="3" t="s">
        <v>551</v>
      </c>
      <c r="L1306"/>
      <c r="M1306" s="1">
        <v>1293</v>
      </c>
      <c r="N1306" s="1" t="s">
        <v>275</v>
      </c>
      <c r="O1306" s="1" t="s">
        <v>634</v>
      </c>
      <c r="P1306" s="1" t="s">
        <v>636</v>
      </c>
      <c r="Q1306" s="1" t="s">
        <v>1471</v>
      </c>
    </row>
    <row r="1307" spans="3:17" x14ac:dyDescent="0.2">
      <c r="C1307" s="3" t="s">
        <v>552</v>
      </c>
      <c r="L1307"/>
      <c r="M1307" s="1">
        <v>1294</v>
      </c>
      <c r="N1307" s="1" t="s">
        <v>275</v>
      </c>
      <c r="O1307" s="1" t="s">
        <v>634</v>
      </c>
      <c r="P1307" s="1" t="s">
        <v>636</v>
      </c>
      <c r="Q1307" s="1" t="s">
        <v>92</v>
      </c>
    </row>
    <row r="1308" spans="3:17" x14ac:dyDescent="0.2">
      <c r="C1308" s="3" t="s">
        <v>553</v>
      </c>
      <c r="L1308"/>
      <c r="M1308" s="1">
        <v>1295</v>
      </c>
      <c r="N1308" s="1" t="s">
        <v>275</v>
      </c>
      <c r="O1308" s="1" t="s">
        <v>637</v>
      </c>
      <c r="P1308" s="1" t="s">
        <v>1471</v>
      </c>
      <c r="Q1308" s="1" t="s">
        <v>1471</v>
      </c>
    </row>
    <row r="1309" spans="3:17" x14ac:dyDescent="0.2">
      <c r="C1309" s="3" t="s">
        <v>554</v>
      </c>
      <c r="L1309"/>
      <c r="M1309" s="1">
        <v>1296</v>
      </c>
      <c r="N1309" s="1" t="s">
        <v>275</v>
      </c>
      <c r="O1309" s="1" t="s">
        <v>637</v>
      </c>
      <c r="P1309" s="1" t="s">
        <v>625</v>
      </c>
      <c r="Q1309" s="1" t="s">
        <v>1471</v>
      </c>
    </row>
    <row r="1310" spans="3:17" x14ac:dyDescent="0.2">
      <c r="C1310" s="3" t="s">
        <v>555</v>
      </c>
      <c r="L1310"/>
      <c r="M1310" s="1">
        <v>1297</v>
      </c>
      <c r="N1310" s="1" t="s">
        <v>275</v>
      </c>
      <c r="O1310" s="1" t="s">
        <v>637</v>
      </c>
      <c r="P1310" s="1" t="s">
        <v>638</v>
      </c>
      <c r="Q1310" s="1" t="s">
        <v>1471</v>
      </c>
    </row>
    <row r="1311" spans="3:17" x14ac:dyDescent="0.2">
      <c r="C1311" s="3" t="s">
        <v>556</v>
      </c>
      <c r="L1311"/>
      <c r="M1311" s="1">
        <v>1298</v>
      </c>
      <c r="N1311" s="1" t="s">
        <v>275</v>
      </c>
      <c r="O1311" s="1" t="s">
        <v>637</v>
      </c>
      <c r="P1311" s="1" t="s">
        <v>638</v>
      </c>
      <c r="Q1311" s="1" t="s">
        <v>1522</v>
      </c>
    </row>
    <row r="1312" spans="3:17" x14ac:dyDescent="0.2">
      <c r="C1312" s="3" t="s">
        <v>557</v>
      </c>
      <c r="L1312"/>
      <c r="M1312" s="1">
        <v>1325</v>
      </c>
      <c r="N1312" s="1" t="s">
        <v>1237</v>
      </c>
      <c r="O1312" s="1" t="s">
        <v>1493</v>
      </c>
      <c r="P1312" s="1" t="s">
        <v>1471</v>
      </c>
      <c r="Q1312" s="1" t="s">
        <v>1471</v>
      </c>
    </row>
    <row r="1313" spans="3:17" x14ac:dyDescent="0.2">
      <c r="C1313" s="3" t="s">
        <v>558</v>
      </c>
      <c r="L1313"/>
      <c r="M1313" s="1">
        <v>1326</v>
      </c>
      <c r="N1313" s="1" t="s">
        <v>1237</v>
      </c>
      <c r="O1313" s="1" t="s">
        <v>1517</v>
      </c>
      <c r="P1313" s="1" t="s">
        <v>1471</v>
      </c>
      <c r="Q1313" s="1" t="s">
        <v>1471</v>
      </c>
    </row>
    <row r="1314" spans="3:17" x14ac:dyDescent="0.2">
      <c r="C1314" s="3" t="s">
        <v>559</v>
      </c>
      <c r="L1314"/>
      <c r="M1314" s="1">
        <v>1327</v>
      </c>
      <c r="N1314" s="1" t="s">
        <v>1237</v>
      </c>
      <c r="O1314" s="1" t="s">
        <v>1517</v>
      </c>
      <c r="P1314" s="1" t="s">
        <v>1472</v>
      </c>
      <c r="Q1314" s="1" t="s">
        <v>1471</v>
      </c>
    </row>
    <row r="1315" spans="3:17" x14ac:dyDescent="0.2">
      <c r="C1315" s="3" t="s">
        <v>560</v>
      </c>
      <c r="L1315"/>
      <c r="M1315" s="1">
        <v>1328</v>
      </c>
      <c r="N1315" s="1" t="s">
        <v>1237</v>
      </c>
      <c r="O1315" s="1" t="s">
        <v>1517</v>
      </c>
      <c r="P1315" s="1" t="s">
        <v>639</v>
      </c>
      <c r="Q1315" s="1" t="s">
        <v>1471</v>
      </c>
    </row>
    <row r="1316" spans="3:17" x14ac:dyDescent="0.2">
      <c r="C1316" s="3" t="s">
        <v>561</v>
      </c>
      <c r="L1316"/>
      <c r="M1316" s="1">
        <v>1329</v>
      </c>
      <c r="N1316" s="1" t="s">
        <v>1237</v>
      </c>
      <c r="O1316" s="1" t="s">
        <v>1517</v>
      </c>
      <c r="P1316" s="1" t="s">
        <v>639</v>
      </c>
      <c r="Q1316" s="1" t="s">
        <v>1482</v>
      </c>
    </row>
    <row r="1317" spans="3:17" x14ac:dyDescent="0.2">
      <c r="C1317" s="3" t="s">
        <v>562</v>
      </c>
      <c r="L1317"/>
      <c r="M1317" s="1">
        <v>1164</v>
      </c>
      <c r="N1317" s="1" t="s">
        <v>1485</v>
      </c>
      <c r="O1317" s="1" t="s">
        <v>1473</v>
      </c>
      <c r="P1317" s="1" t="s">
        <v>1471</v>
      </c>
      <c r="Q1317" s="1" t="s">
        <v>1471</v>
      </c>
    </row>
    <row r="1318" spans="3:17" x14ac:dyDescent="0.2">
      <c r="C1318" s="3" t="s">
        <v>563</v>
      </c>
      <c r="L1318"/>
      <c r="M1318" s="1">
        <v>1165</v>
      </c>
      <c r="N1318" s="1" t="s">
        <v>1485</v>
      </c>
      <c r="O1318" s="1" t="s">
        <v>1035</v>
      </c>
      <c r="P1318" s="1" t="s">
        <v>1471</v>
      </c>
      <c r="Q1318" s="1" t="s">
        <v>1471</v>
      </c>
    </row>
    <row r="1319" spans="3:17" x14ac:dyDescent="0.2">
      <c r="C1319" s="3" t="s">
        <v>564</v>
      </c>
      <c r="L1319"/>
      <c r="M1319" s="1">
        <v>1166</v>
      </c>
      <c r="N1319" s="1" t="s">
        <v>1485</v>
      </c>
      <c r="O1319" s="1" t="s">
        <v>1035</v>
      </c>
      <c r="P1319" s="1" t="s">
        <v>1278</v>
      </c>
      <c r="Q1319" s="1" t="s">
        <v>1471</v>
      </c>
    </row>
    <row r="1320" spans="3:17" x14ac:dyDescent="0.2">
      <c r="C1320" s="3" t="s">
        <v>565</v>
      </c>
      <c r="L1320"/>
      <c r="M1320" s="1">
        <v>1167</v>
      </c>
      <c r="N1320" s="1" t="s">
        <v>1485</v>
      </c>
      <c r="O1320" s="1" t="s">
        <v>1035</v>
      </c>
      <c r="P1320" s="1" t="s">
        <v>1279</v>
      </c>
      <c r="Q1320" s="1" t="s">
        <v>1471</v>
      </c>
    </row>
    <row r="1321" spans="3:17" x14ac:dyDescent="0.2">
      <c r="C1321" s="3" t="s">
        <v>566</v>
      </c>
      <c r="L1321"/>
      <c r="M1321" s="1">
        <v>1168</v>
      </c>
      <c r="N1321" s="1" t="s">
        <v>1485</v>
      </c>
      <c r="O1321" s="1" t="s">
        <v>1035</v>
      </c>
      <c r="P1321" s="1" t="s">
        <v>1279</v>
      </c>
      <c r="Q1321" s="1" t="s">
        <v>1563</v>
      </c>
    </row>
    <row r="1322" spans="3:17" x14ac:dyDescent="0.2">
      <c r="C1322" s="3" t="s">
        <v>567</v>
      </c>
      <c r="L1322"/>
      <c r="M1322" s="1">
        <v>318</v>
      </c>
      <c r="N1322" s="1" t="s">
        <v>1257</v>
      </c>
      <c r="O1322" s="1" t="s">
        <v>1035</v>
      </c>
      <c r="P1322" s="1" t="s">
        <v>831</v>
      </c>
      <c r="Q1322" s="1" t="s">
        <v>1471</v>
      </c>
    </row>
    <row r="1323" spans="3:17" x14ac:dyDescent="0.2">
      <c r="C1323" s="3" t="s">
        <v>568</v>
      </c>
      <c r="L1323"/>
      <c r="M1323" s="1">
        <v>319</v>
      </c>
      <c r="N1323" s="1" t="s">
        <v>1257</v>
      </c>
      <c r="O1323" s="1" t="s">
        <v>1035</v>
      </c>
      <c r="P1323" s="1" t="s">
        <v>1090</v>
      </c>
      <c r="Q1323" s="1" t="s">
        <v>1471</v>
      </c>
    </row>
    <row r="1324" spans="3:17" x14ac:dyDescent="0.2">
      <c r="C1324" s="3" t="s">
        <v>569</v>
      </c>
      <c r="L1324"/>
      <c r="M1324" s="1">
        <v>320</v>
      </c>
      <c r="N1324" s="1" t="s">
        <v>1257</v>
      </c>
      <c r="O1324" s="1" t="s">
        <v>1035</v>
      </c>
      <c r="P1324" s="1" t="s">
        <v>1090</v>
      </c>
      <c r="Q1324" s="1" t="s">
        <v>1472</v>
      </c>
    </row>
    <row r="1325" spans="3:17" x14ac:dyDescent="0.2">
      <c r="C1325" s="3" t="s">
        <v>570</v>
      </c>
      <c r="L1325"/>
      <c r="M1325" s="1">
        <v>321</v>
      </c>
      <c r="N1325" s="1" t="s">
        <v>1257</v>
      </c>
      <c r="O1325" s="1" t="s">
        <v>1035</v>
      </c>
      <c r="P1325" s="1" t="s">
        <v>1497</v>
      </c>
      <c r="Q1325" s="1" t="s">
        <v>1471</v>
      </c>
    </row>
    <row r="1326" spans="3:17" x14ac:dyDescent="0.2">
      <c r="C1326" s="3" t="s">
        <v>571</v>
      </c>
      <c r="L1326"/>
      <c r="M1326" s="1">
        <v>322</v>
      </c>
      <c r="N1326" s="1" t="s">
        <v>1257</v>
      </c>
      <c r="O1326" s="1" t="s">
        <v>1035</v>
      </c>
      <c r="P1326" s="1" t="s">
        <v>1254</v>
      </c>
      <c r="Q1326" s="1" t="s">
        <v>1471</v>
      </c>
    </row>
    <row r="1327" spans="3:17" x14ac:dyDescent="0.2">
      <c r="C1327" s="3" t="s">
        <v>572</v>
      </c>
      <c r="L1327"/>
      <c r="M1327" s="1">
        <v>323</v>
      </c>
      <c r="N1327" s="1" t="s">
        <v>1257</v>
      </c>
      <c r="O1327" s="1" t="s">
        <v>1035</v>
      </c>
      <c r="P1327" s="1" t="s">
        <v>1557</v>
      </c>
      <c r="Q1327" s="1" t="s">
        <v>1471</v>
      </c>
    </row>
    <row r="1328" spans="3:17" x14ac:dyDescent="0.2">
      <c r="C1328" s="3" t="s">
        <v>573</v>
      </c>
      <c r="L1328"/>
      <c r="M1328" s="1">
        <v>324</v>
      </c>
      <c r="N1328" s="1" t="s">
        <v>1257</v>
      </c>
      <c r="O1328" s="1" t="s">
        <v>1035</v>
      </c>
      <c r="P1328" s="1" t="s">
        <v>1557</v>
      </c>
      <c r="Q1328" s="1" t="s">
        <v>1563</v>
      </c>
    </row>
    <row r="1329" spans="3:17" x14ac:dyDescent="0.2">
      <c r="C1329" s="3" t="s">
        <v>1730</v>
      </c>
      <c r="L1329"/>
      <c r="M1329" s="1">
        <v>325</v>
      </c>
      <c r="N1329" s="1" t="s">
        <v>1257</v>
      </c>
      <c r="O1329" s="1" t="s">
        <v>1035</v>
      </c>
      <c r="P1329" s="1" t="s">
        <v>1567</v>
      </c>
      <c r="Q1329" s="1" t="s">
        <v>1471</v>
      </c>
    </row>
    <row r="1330" spans="3:17" x14ac:dyDescent="0.2">
      <c r="C1330" s="3" t="s">
        <v>1731</v>
      </c>
      <c r="L1330"/>
      <c r="M1330" s="1">
        <v>326</v>
      </c>
      <c r="N1330" s="1" t="s">
        <v>1257</v>
      </c>
      <c r="O1330" s="1" t="s">
        <v>1035</v>
      </c>
      <c r="P1330" s="1" t="s">
        <v>1567</v>
      </c>
      <c r="Q1330" s="1" t="s">
        <v>1563</v>
      </c>
    </row>
    <row r="1331" spans="3:17" x14ac:dyDescent="0.2">
      <c r="C1331" s="3" t="s">
        <v>1732</v>
      </c>
      <c r="M1331" s="1">
        <v>293</v>
      </c>
      <c r="N1331" s="1" t="s">
        <v>1555</v>
      </c>
      <c r="O1331" s="1" t="s">
        <v>1041</v>
      </c>
      <c r="P1331" s="1" t="s">
        <v>1079</v>
      </c>
      <c r="Q1331" s="1" t="s">
        <v>1471</v>
      </c>
    </row>
    <row r="1332" spans="3:17" x14ac:dyDescent="0.2">
      <c r="C1332" s="3" t="s">
        <v>1733</v>
      </c>
      <c r="M1332" s="1">
        <v>294</v>
      </c>
      <c r="N1332" s="1" t="s">
        <v>1555</v>
      </c>
      <c r="O1332" s="1" t="s">
        <v>1041</v>
      </c>
      <c r="P1332" s="1" t="s">
        <v>1079</v>
      </c>
      <c r="Q1332" s="1" t="s">
        <v>1563</v>
      </c>
    </row>
    <row r="1333" spans="3:17" x14ac:dyDescent="0.2">
      <c r="C1333" s="3" t="s">
        <v>1734</v>
      </c>
      <c r="M1333" s="1">
        <v>295</v>
      </c>
      <c r="N1333" s="1" t="s">
        <v>1555</v>
      </c>
      <c r="O1333" s="1" t="s">
        <v>1041</v>
      </c>
      <c r="P1333" s="1" t="s">
        <v>1052</v>
      </c>
      <c r="Q1333" s="1" t="s">
        <v>1471</v>
      </c>
    </row>
    <row r="1334" spans="3:17" x14ac:dyDescent="0.2">
      <c r="C1334" s="3" t="s">
        <v>1735</v>
      </c>
      <c r="M1334" s="1">
        <v>296</v>
      </c>
      <c r="N1334" s="1" t="s">
        <v>1555</v>
      </c>
      <c r="O1334" s="1" t="s">
        <v>1041</v>
      </c>
      <c r="P1334" s="1" t="s">
        <v>1052</v>
      </c>
      <c r="Q1334" s="1" t="s">
        <v>1563</v>
      </c>
    </row>
    <row r="1335" spans="3:17" x14ac:dyDescent="0.2">
      <c r="C1335" s="3" t="s">
        <v>1736</v>
      </c>
      <c r="M1335" s="1">
        <v>436</v>
      </c>
      <c r="N1335" s="1" t="s">
        <v>1322</v>
      </c>
      <c r="O1335" s="1" t="s">
        <v>1049</v>
      </c>
      <c r="P1335" s="1" t="s">
        <v>635</v>
      </c>
      <c r="Q1335" s="1" t="s">
        <v>1471</v>
      </c>
    </row>
    <row r="1336" spans="3:17" x14ac:dyDescent="0.2">
      <c r="C1336" s="3" t="s">
        <v>1737</v>
      </c>
      <c r="M1336" s="1">
        <v>437</v>
      </c>
      <c r="N1336" s="1" t="s">
        <v>1322</v>
      </c>
      <c r="O1336" s="1" t="s">
        <v>1049</v>
      </c>
      <c r="P1336" s="1" t="s">
        <v>635</v>
      </c>
      <c r="Q1336" s="1" t="s">
        <v>1622</v>
      </c>
    </row>
    <row r="1337" spans="3:17" x14ac:dyDescent="0.2">
      <c r="C1337" s="3" t="s">
        <v>1738</v>
      </c>
      <c r="M1337" s="1">
        <v>684</v>
      </c>
      <c r="N1337" s="1" t="s">
        <v>1331</v>
      </c>
      <c r="O1337" s="1" t="s">
        <v>1494</v>
      </c>
      <c r="P1337" s="1" t="s">
        <v>1113</v>
      </c>
      <c r="Q1337" s="1" t="s">
        <v>1518</v>
      </c>
    </row>
    <row r="1338" spans="3:17" x14ac:dyDescent="0.2">
      <c r="C1338" s="3" t="s">
        <v>1739</v>
      </c>
      <c r="M1338" s="1">
        <v>822</v>
      </c>
      <c r="N1338" s="1" t="s">
        <v>336</v>
      </c>
      <c r="O1338" s="1" t="s">
        <v>1546</v>
      </c>
      <c r="P1338" s="1" t="s">
        <v>250</v>
      </c>
      <c r="Q1338" s="1" t="s">
        <v>1471</v>
      </c>
    </row>
    <row r="1339" spans="3:17" x14ac:dyDescent="0.2">
      <c r="C1339" s="3" t="s">
        <v>1740</v>
      </c>
      <c r="M1339" s="1">
        <v>823</v>
      </c>
      <c r="N1339" s="1" t="s">
        <v>336</v>
      </c>
      <c r="O1339" s="1" t="s">
        <v>1546</v>
      </c>
      <c r="P1339" s="1" t="s">
        <v>757</v>
      </c>
      <c r="Q1339" s="1" t="s">
        <v>1471</v>
      </c>
    </row>
    <row r="1340" spans="3:17" x14ac:dyDescent="0.2">
      <c r="C1340" s="3" t="s">
        <v>1741</v>
      </c>
      <c r="M1340" s="1">
        <v>824</v>
      </c>
      <c r="N1340" s="1" t="s">
        <v>336</v>
      </c>
      <c r="O1340" s="1" t="s">
        <v>1546</v>
      </c>
      <c r="P1340" s="1" t="s">
        <v>757</v>
      </c>
      <c r="Q1340" s="1" t="s">
        <v>1476</v>
      </c>
    </row>
    <row r="1341" spans="3:17" x14ac:dyDescent="0.2">
      <c r="C1341" s="3" t="s">
        <v>1742</v>
      </c>
      <c r="M1341" s="1">
        <v>892</v>
      </c>
      <c r="N1341" s="1" t="s">
        <v>336</v>
      </c>
      <c r="O1341" s="1" t="s">
        <v>1546</v>
      </c>
      <c r="P1341" s="1" t="s">
        <v>868</v>
      </c>
      <c r="Q1341" s="1" t="s">
        <v>1495</v>
      </c>
    </row>
    <row r="1342" spans="3:17" x14ac:dyDescent="0.2">
      <c r="C1342" s="3" t="s">
        <v>1743</v>
      </c>
      <c r="M1342" s="1">
        <v>903</v>
      </c>
      <c r="N1342" s="1" t="s">
        <v>336</v>
      </c>
      <c r="O1342" s="1" t="s">
        <v>1546</v>
      </c>
      <c r="P1342" s="1" t="s">
        <v>1098</v>
      </c>
      <c r="Q1342" s="1" t="s">
        <v>1495</v>
      </c>
    </row>
    <row r="1343" spans="3:17" x14ac:dyDescent="0.2">
      <c r="C1343" s="3" t="s">
        <v>1744</v>
      </c>
      <c r="L1343"/>
      <c r="M1343" s="1">
        <v>959</v>
      </c>
      <c r="N1343" s="1" t="s">
        <v>1259</v>
      </c>
      <c r="O1343" s="1" t="s">
        <v>206</v>
      </c>
      <c r="P1343" s="1" t="s">
        <v>635</v>
      </c>
      <c r="Q1343" s="1" t="s">
        <v>1471</v>
      </c>
    </row>
    <row r="1344" spans="3:17" x14ac:dyDescent="0.2">
      <c r="C1344" s="3" t="s">
        <v>1745</v>
      </c>
      <c r="L1344"/>
      <c r="M1344" s="1">
        <v>960</v>
      </c>
      <c r="N1344" s="1" t="s">
        <v>1259</v>
      </c>
      <c r="O1344" s="1" t="s">
        <v>206</v>
      </c>
      <c r="P1344" s="1" t="s">
        <v>635</v>
      </c>
      <c r="Q1344" s="1" t="s">
        <v>1566</v>
      </c>
    </row>
    <row r="1345" spans="3:17" x14ac:dyDescent="0.2">
      <c r="C1345" s="3" t="s">
        <v>1746</v>
      </c>
      <c r="L1345"/>
      <c r="M1345" s="1">
        <v>1005</v>
      </c>
      <c r="N1345" s="1" t="s">
        <v>1260</v>
      </c>
      <c r="O1345" s="1" t="s">
        <v>1494</v>
      </c>
      <c r="P1345" s="1" t="s">
        <v>1543</v>
      </c>
      <c r="Q1345" s="1" t="s">
        <v>1518</v>
      </c>
    </row>
    <row r="1346" spans="3:17" x14ac:dyDescent="0.2">
      <c r="C1346" s="3" t="s">
        <v>1747</v>
      </c>
      <c r="L1346"/>
      <c r="M1346" s="1">
        <v>1007</v>
      </c>
      <c r="N1346" s="1" t="s">
        <v>1260</v>
      </c>
      <c r="O1346" s="1" t="s">
        <v>1494</v>
      </c>
      <c r="P1346" s="1" t="s">
        <v>1096</v>
      </c>
      <c r="Q1346" s="1" t="s">
        <v>1518</v>
      </c>
    </row>
    <row r="1347" spans="3:17" x14ac:dyDescent="0.2">
      <c r="C1347" s="3" t="s">
        <v>1748</v>
      </c>
      <c r="M1347" s="1">
        <v>932</v>
      </c>
      <c r="N1347" s="1" t="s">
        <v>336</v>
      </c>
      <c r="O1347" s="1" t="s">
        <v>1517</v>
      </c>
      <c r="P1347" s="1" t="s">
        <v>754</v>
      </c>
      <c r="Q1347" s="1" t="s">
        <v>1471</v>
      </c>
    </row>
    <row r="1348" spans="3:17" x14ac:dyDescent="0.2">
      <c r="C1348" s="3" t="s">
        <v>1749</v>
      </c>
      <c r="M1348" s="1">
        <v>933</v>
      </c>
      <c r="N1348" s="1" t="s">
        <v>336</v>
      </c>
      <c r="O1348" s="1" t="s">
        <v>1517</v>
      </c>
      <c r="P1348" s="1" t="s">
        <v>754</v>
      </c>
      <c r="Q1348" s="1" t="s">
        <v>1482</v>
      </c>
    </row>
    <row r="1349" spans="3:17" x14ac:dyDescent="0.2">
      <c r="C1349" s="3" t="s">
        <v>1750</v>
      </c>
      <c r="M1349" s="1">
        <v>934</v>
      </c>
      <c r="N1349" s="1" t="s">
        <v>336</v>
      </c>
      <c r="O1349" s="1" t="s">
        <v>1517</v>
      </c>
      <c r="P1349" s="1" t="s">
        <v>755</v>
      </c>
      <c r="Q1349" s="1" t="s">
        <v>1471</v>
      </c>
    </row>
    <row r="1350" spans="3:17" x14ac:dyDescent="0.2">
      <c r="C1350" s="3" t="s">
        <v>1751</v>
      </c>
      <c r="M1350" s="1">
        <v>935</v>
      </c>
      <c r="N1350" s="1" t="s">
        <v>336</v>
      </c>
      <c r="O1350" s="1" t="s">
        <v>1517</v>
      </c>
      <c r="P1350" s="1" t="s">
        <v>755</v>
      </c>
      <c r="Q1350" s="1" t="s">
        <v>1482</v>
      </c>
    </row>
  </sheetData>
  <phoneticPr fontId="0" type="noConversion"/>
  <pageMargins left="0.75" right="0.75" top="1" bottom="1" header="0.5" footer="0.5"/>
  <headerFooter alignWithMargins="0"/>
  <drawing r:id="rId1"/>
  <legacyDrawing r:id="rId2"/>
  <controls>
    <mc:AlternateContent xmlns:mc="http://schemas.openxmlformats.org/markup-compatibility/2006">
      <mc:Choice Requires="x14">
        <control shapeId="2069" r:id="rId3" name="te1fo432vh2uj5fttul0jchrmk">
          <controlPr defaultSize="0" autoLine="0" r:id="rId4">
            <anchor moveWithCells="1">
              <from>
                <xdr:col>0</xdr:col>
                <xdr:colOff>0</xdr:colOff>
                <xdr:row>0</xdr:row>
                <xdr:rowOff>0</xdr:rowOff>
              </from>
              <to>
                <xdr:col>0</xdr:col>
                <xdr:colOff>400050</xdr:colOff>
                <xdr:row>2</xdr:row>
                <xdr:rowOff>76200</xdr:rowOff>
              </to>
            </anchor>
          </controlPr>
        </control>
      </mc:Choice>
      <mc:Fallback>
        <control shapeId="2069" r:id="rId3" name="te1fo432vh2uj5fttul0jchrmk"/>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31</vt:i4>
      </vt:variant>
    </vt:vector>
  </HeadingPairs>
  <TitlesOfParts>
    <vt:vector size="35" baseType="lpstr">
      <vt:lpstr>Лист1</vt:lpstr>
      <vt:lpstr>v1bvyumsqh02d2hwuje5xik5uk</vt:lpstr>
      <vt:lpstr>Лист2</vt:lpstr>
      <vt:lpstr>Лист3</vt:lpstr>
      <vt:lpstr>bbi1iepey541b3erm5gspvzrtk</vt:lpstr>
      <vt:lpstr>eaho2ejrtdbq5dbiou1fruoidk</vt:lpstr>
      <vt:lpstr>frupzostrx2engzlq5coj1izgc</vt:lpstr>
      <vt:lpstr>hxw0shfsad1bl0w3rcqndiwdqc</vt:lpstr>
      <vt:lpstr>idhebtridp4g55tiidmllpbcck</vt:lpstr>
      <vt:lpstr>ilgrxtqehl5ojfb14epb1v0vpk</vt:lpstr>
      <vt:lpstr>iukfigxpatbnff5s3qskal4gtw</vt:lpstr>
      <vt:lpstr>jbdrlm0jnl44bjyvb5parwosvs</vt:lpstr>
      <vt:lpstr>jmacmxvbgdblzh0tvh4m0gadvc</vt:lpstr>
      <vt:lpstr>miceqmminp2t5fkvq3dcp5azms</vt:lpstr>
      <vt:lpstr>muebv3fbrh0nbhfkcvkdiuichg</vt:lpstr>
      <vt:lpstr>oishsvraxpbc3jz3kk3m5zcwm0</vt:lpstr>
      <vt:lpstr>pf4ktio2ct2wb5lic4d0ij22zg</vt:lpstr>
      <vt:lpstr>qhgcjeqs4xbh5af0b0knrgslds</vt:lpstr>
      <vt:lpstr>qm1r2zbyvxaabczgs5nd53xmq4</vt:lpstr>
      <vt:lpstr>qunp1nijp1aaxbgswizf0lz200</vt:lpstr>
      <vt:lpstr>rcn525ywmx4pde1kn3aevp0dfk</vt:lpstr>
      <vt:lpstr>swpjxblu3dbu33cqzchc5hkk0w</vt:lpstr>
      <vt:lpstr>syjdhdk35p4nh3cjfxnviauzls</vt:lpstr>
      <vt:lpstr>t1iocfpqd13el1y2ekxnfpwstw</vt:lpstr>
      <vt:lpstr>tqwxsrwtrd3p34nrtmvfunozag</vt:lpstr>
      <vt:lpstr>u1m5vran2x1y11qx5xfu2j4tz4</vt:lpstr>
      <vt:lpstr>ua41amkhph5c1h53xxk2wbxxpk</vt:lpstr>
      <vt:lpstr>vm2ikyzfyl3c3f2vbofwexhk2c</vt:lpstr>
      <vt:lpstr>w1nehiloq13fdfxu13klcaopgw</vt:lpstr>
      <vt:lpstr>whvhn4kg25bcn2skpkb3bqydz4</vt:lpstr>
      <vt:lpstr>wqazcjs4o12a5adpyzuqhb5cko</vt:lpstr>
      <vt:lpstr>x50bwhcspt2rtgjg0vg0hfk2ns</vt:lpstr>
      <vt:lpstr>xfiudkw3z5aq3govpiyzsxyki0</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cift</dc:creator>
  <cp:lastModifiedBy>ufin421</cp:lastModifiedBy>
  <cp:lastPrinted>2025-03-19T11:49:56Z</cp:lastPrinted>
  <dcterms:created xsi:type="dcterms:W3CDTF">2005-10-25T08:04:07Z</dcterms:created>
  <dcterms:modified xsi:type="dcterms:W3CDTF">2025-03-19T11:49:59Z</dcterms:modified>
</cp:coreProperties>
</file>