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rio\УФ\Маслакова ОС\ИСПОЛНЕНИЕ БЮДЖЕТА КОЛЫ\Исполнение бюджета 2023 год\2023\Материалы к отчету об исполнении бюджета\"/>
    </mc:Choice>
  </mc:AlternateContent>
  <xr:revisionPtr revIDLastSave="0" documentId="13_ncr:1_{9E582D5D-6A42-4DF0-87A8-995DCA4BA6B2}" xr6:coauthVersionLast="36" xr6:coauthVersionMax="40" xr10:uidLastSave="{00000000-0000-0000-0000-000000000000}"/>
  <bookViews>
    <workbookView xWindow="0" yWindow="0" windowWidth="28800" windowHeight="11625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91029"/>
</workbook>
</file>

<file path=xl/calcChain.xml><?xml version="1.0" encoding="utf-8"?>
<calcChain xmlns="http://schemas.openxmlformats.org/spreadsheetml/2006/main">
  <c r="Q191" i="2" l="1"/>
  <c r="Q190" i="2" s="1"/>
  <c r="Q194" i="2" s="1"/>
  <c r="Q187" i="2"/>
  <c r="Q178" i="2"/>
  <c r="Q175" i="2"/>
  <c r="Q174" i="2" s="1"/>
  <c r="Q172" i="2"/>
  <c r="Q171" i="2"/>
  <c r="W167" i="2"/>
  <c r="Q165" i="2"/>
  <c r="Q164" i="2" s="1"/>
  <c r="Q155" i="2"/>
  <c r="Q154" i="2" s="1"/>
  <c r="Q145" i="2"/>
  <c r="Q144" i="2" s="1"/>
  <c r="Q137" i="2"/>
  <c r="Q136" i="2" s="1"/>
  <c r="Q132" i="2"/>
  <c r="Q127" i="2"/>
  <c r="Q95" i="2"/>
  <c r="Q94" i="2" s="1"/>
  <c r="P95" i="2"/>
  <c r="W123" i="2"/>
  <c r="W111" i="2"/>
  <c r="W112" i="2"/>
  <c r="W113" i="2"/>
  <c r="O127" i="2"/>
  <c r="P127" i="2"/>
  <c r="W128" i="2"/>
  <c r="W129" i="2"/>
  <c r="W130" i="2"/>
  <c r="W131" i="2"/>
  <c r="O132" i="2"/>
  <c r="P132" i="2"/>
  <c r="W98" i="2"/>
  <c r="Q177" i="2" l="1"/>
  <c r="O126" i="2"/>
  <c r="Q126" i="2"/>
  <c r="Q125" i="2" s="1"/>
  <c r="W132" i="2"/>
  <c r="P126" i="2"/>
  <c r="W127" i="2"/>
  <c r="W126" i="2" l="1"/>
  <c r="Q90" i="2" l="1"/>
  <c r="Q84" i="2"/>
  <c r="Q83" i="2" s="1"/>
  <c r="Q81" i="2"/>
  <c r="Q80" i="2" s="1"/>
  <c r="W79" i="2"/>
  <c r="W78" i="2"/>
  <c r="Q74" i="2"/>
  <c r="Q68" i="2"/>
  <c r="Q62" i="2"/>
  <c r="R61" i="2"/>
  <c r="S61" i="2"/>
  <c r="T61" i="2"/>
  <c r="U61" i="2"/>
  <c r="V61" i="2"/>
  <c r="Q46" i="2"/>
  <c r="Q45" i="2" s="1"/>
  <c r="Q41" i="2"/>
  <c r="Q40" i="2"/>
  <c r="Q36" i="2"/>
  <c r="Q35" i="2" s="1"/>
  <c r="Q28" i="2"/>
  <c r="Q21" i="2"/>
  <c r="Q10" i="2"/>
  <c r="Q9" i="2" s="1"/>
  <c r="R8" i="2"/>
  <c r="S8" i="2"/>
  <c r="T8" i="2"/>
  <c r="U8" i="2"/>
  <c r="V8" i="2"/>
  <c r="Q61" i="2" l="1"/>
  <c r="Q44" i="2" s="1"/>
  <c r="Q16" i="2"/>
  <c r="Q8" i="2" s="1"/>
  <c r="P191" i="2"/>
  <c r="P190" i="2" s="1"/>
  <c r="P187" i="2"/>
  <c r="P178" i="2"/>
  <c r="P175" i="2"/>
  <c r="P174" i="2" s="1"/>
  <c r="P172" i="2"/>
  <c r="P171" i="2" s="1"/>
  <c r="P169" i="2"/>
  <c r="P165" i="2"/>
  <c r="P155" i="2"/>
  <c r="P154" i="2" s="1"/>
  <c r="P152" i="2"/>
  <c r="P151" i="2" s="1"/>
  <c r="P145" i="2"/>
  <c r="P144" i="2" s="1"/>
  <c r="P137" i="2"/>
  <c r="P136" i="2" s="1"/>
  <c r="P94" i="2"/>
  <c r="P90" i="2"/>
  <c r="P84" i="2" s="1"/>
  <c r="P83" i="2" s="1"/>
  <c r="P81" i="2"/>
  <c r="P80" i="2" s="1"/>
  <c r="P74" i="2"/>
  <c r="P68" i="2"/>
  <c r="P62" i="2"/>
  <c r="P46" i="2"/>
  <c r="P45" i="2" s="1"/>
  <c r="P41" i="2"/>
  <c r="P40" i="2"/>
  <c r="P36" i="2"/>
  <c r="P35" i="2" s="1"/>
  <c r="P28" i="2"/>
  <c r="P21" i="2"/>
  <c r="P17" i="2"/>
  <c r="P10" i="2"/>
  <c r="P9" i="2" s="1"/>
  <c r="P125" i="2" l="1"/>
  <c r="W125" i="2" s="1"/>
  <c r="P177" i="2"/>
  <c r="P61" i="2"/>
  <c r="P44" i="2" s="1"/>
  <c r="P164" i="2"/>
  <c r="P16" i="2"/>
  <c r="P8" i="2" s="1"/>
  <c r="W8" i="2" s="1"/>
  <c r="P194" i="2" l="1"/>
  <c r="W124" i="2"/>
  <c r="W121" i="2"/>
  <c r="W150" i="2"/>
  <c r="W163" i="2"/>
  <c r="W193" i="2" l="1"/>
  <c r="W147" i="2"/>
  <c r="W141" i="2"/>
  <c r="W134" i="2"/>
  <c r="W119" i="2"/>
  <c r="W117" i="2"/>
  <c r="W110" i="2"/>
  <c r="W108" i="2"/>
  <c r="W106" i="2"/>
  <c r="W104" i="2"/>
  <c r="W86" i="2"/>
  <c r="W77" i="2"/>
  <c r="W69" i="2"/>
  <c r="W70" i="2"/>
  <c r="W59" i="2"/>
  <c r="W56" i="2"/>
  <c r="W57" i="2"/>
  <c r="W47" i="2"/>
  <c r="W38" i="2"/>
  <c r="W162" i="2" l="1"/>
  <c r="W34" i="2" l="1"/>
  <c r="W33" i="2"/>
  <c r="W149" i="2" l="1"/>
  <c r="W142" i="2"/>
  <c r="W88" i="2"/>
  <c r="W76" i="2"/>
  <c r="W50" i="2"/>
  <c r="W54" i="2"/>
  <c r="W122" i="2" l="1"/>
  <c r="W109" i="2"/>
  <c r="W102" i="2"/>
  <c r="W91" i="2" l="1"/>
  <c r="W92" i="2"/>
  <c r="W43" i="2"/>
  <c r="W32" i="2"/>
  <c r="W96" i="2" l="1"/>
  <c r="W71" i="2"/>
  <c r="W72" i="2"/>
  <c r="W158" i="2"/>
  <c r="W133" i="2"/>
  <c r="W135" i="2"/>
  <c r="W68" i="2" l="1"/>
  <c r="X196" i="2"/>
  <c r="Y196" i="2"/>
  <c r="W11" i="2" l="1"/>
  <c r="W12" i="2"/>
  <c r="W13" i="2"/>
  <c r="W14" i="2"/>
  <c r="W15" i="2"/>
  <c r="W18" i="2"/>
  <c r="W19" i="2"/>
  <c r="W20" i="2"/>
  <c r="W22" i="2"/>
  <c r="W23" i="2"/>
  <c r="W24" i="2"/>
  <c r="W25" i="2"/>
  <c r="W26" i="2"/>
  <c r="W27" i="2"/>
  <c r="W29" i="2"/>
  <c r="W30" i="2"/>
  <c r="W31" i="2"/>
  <c r="W37" i="2"/>
  <c r="W39" i="2"/>
  <c r="W42" i="2"/>
  <c r="W48" i="2"/>
  <c r="W49" i="2"/>
  <c r="W51" i="2"/>
  <c r="W52" i="2"/>
  <c r="W53" i="2"/>
  <c r="W55" i="2"/>
  <c r="W58" i="2"/>
  <c r="W60" i="2"/>
  <c r="W63" i="2"/>
  <c r="W64" i="2"/>
  <c r="W65" i="2"/>
  <c r="W66" i="2"/>
  <c r="W67" i="2"/>
  <c r="W73" i="2"/>
  <c r="W75" i="2"/>
  <c r="W82" i="2"/>
  <c r="W85" i="2"/>
  <c r="W87" i="2"/>
  <c r="W89" i="2"/>
  <c r="W93" i="2"/>
  <c r="W99" i="2"/>
  <c r="W97" i="2"/>
  <c r="W100" i="2"/>
  <c r="W101" i="2"/>
  <c r="W103" i="2"/>
  <c r="W105" i="2"/>
  <c r="W107" i="2"/>
  <c r="W114" i="2"/>
  <c r="W115" i="2"/>
  <c r="W116" i="2"/>
  <c r="W118" i="2"/>
  <c r="W120" i="2"/>
  <c r="W138" i="2"/>
  <c r="W139" i="2"/>
  <c r="W140" i="2"/>
  <c r="W143" i="2"/>
  <c r="W146" i="2"/>
  <c r="W148" i="2"/>
  <c r="W153" i="2"/>
  <c r="W156" i="2"/>
  <c r="W157" i="2"/>
  <c r="W159" i="2"/>
  <c r="W160" i="2"/>
  <c r="W161" i="2"/>
  <c r="W166" i="2"/>
  <c r="W168" i="2"/>
  <c r="W170" i="2"/>
  <c r="W173" i="2"/>
  <c r="W176" i="2"/>
  <c r="W180" i="2"/>
  <c r="W181" i="2"/>
  <c r="W182" i="2"/>
  <c r="W183" i="2"/>
  <c r="W184" i="2"/>
  <c r="W185" i="2"/>
  <c r="W186" i="2"/>
  <c r="W188" i="2"/>
  <c r="W189" i="2"/>
  <c r="W192" i="2"/>
  <c r="W81" i="2" l="1"/>
  <c r="W80" i="2"/>
  <c r="W17" i="2" l="1"/>
  <c r="R199" i="2"/>
  <c r="S199" i="2"/>
  <c r="T199" i="2"/>
  <c r="U199" i="2"/>
  <c r="V199" i="2"/>
  <c r="R154" i="2"/>
  <c r="S154" i="2"/>
  <c r="T154" i="2"/>
  <c r="U154" i="2"/>
  <c r="V154" i="2"/>
  <c r="O145" i="2"/>
  <c r="W145" i="2"/>
  <c r="O84" i="2"/>
  <c r="W84" i="2"/>
  <c r="O83" i="2" l="1"/>
  <c r="W83" i="2"/>
  <c r="O95" i="2" l="1"/>
  <c r="O94" i="2" s="1"/>
  <c r="W95" i="2"/>
  <c r="O191" i="2"/>
  <c r="O190" i="2" s="1"/>
  <c r="W191" i="2"/>
  <c r="O178" i="2"/>
  <c r="W178" i="2"/>
  <c r="O187" i="2"/>
  <c r="W187" i="2"/>
  <c r="O175" i="2"/>
  <c r="O174" i="2" s="1"/>
  <c r="W175" i="2"/>
  <c r="O172" i="2"/>
  <c r="O171" i="2" s="1"/>
  <c r="W172" i="2"/>
  <c r="O165" i="2"/>
  <c r="W165" i="2"/>
  <c r="O169" i="2"/>
  <c r="O155" i="2"/>
  <c r="O154" i="2" s="1"/>
  <c r="O152" i="2"/>
  <c r="O151" i="2" s="1"/>
  <c r="O144" i="2" s="1"/>
  <c r="W152" i="2"/>
  <c r="O137" i="2"/>
  <c r="O136" i="2" s="1"/>
  <c r="W137" i="2"/>
  <c r="O62" i="2"/>
  <c r="W62" i="2"/>
  <c r="O90" i="2"/>
  <c r="W90" i="2"/>
  <c r="O74" i="2"/>
  <c r="O46" i="2"/>
  <c r="O45" i="2" s="1"/>
  <c r="W46" i="2"/>
  <c r="O41" i="2"/>
  <c r="O40" i="2" s="1"/>
  <c r="W41" i="2"/>
  <c r="O36" i="2"/>
  <c r="O35" i="2" s="1"/>
  <c r="W36" i="2"/>
  <c r="O28" i="2"/>
  <c r="W28" i="2"/>
  <c r="O21" i="2"/>
  <c r="W21" i="2"/>
  <c r="O17" i="2"/>
  <c r="O10" i="2"/>
  <c r="O9" i="2" s="1"/>
  <c r="W10" i="2"/>
  <c r="O125" i="2" l="1"/>
  <c r="W169" i="2"/>
  <c r="W164" i="2"/>
  <c r="W74" i="2"/>
  <c r="W155" i="2"/>
  <c r="W154" i="2"/>
  <c r="W35" i="2"/>
  <c r="W174" i="2"/>
  <c r="W94" i="2"/>
  <c r="W171" i="2"/>
  <c r="W190" i="2"/>
  <c r="W40" i="2"/>
  <c r="W151" i="2"/>
  <c r="O164" i="2"/>
  <c r="O61" i="2"/>
  <c r="O44" i="2" s="1"/>
  <c r="O177" i="2"/>
  <c r="O16" i="2"/>
  <c r="O8" i="2" s="1"/>
  <c r="W61" i="2" l="1"/>
  <c r="W44" i="2"/>
  <c r="W9" i="2"/>
  <c r="W177" i="2"/>
  <c r="W136" i="2"/>
  <c r="W45" i="2"/>
  <c r="W16" i="2"/>
  <c r="W144" i="2"/>
  <c r="O194" i="2"/>
  <c r="W194" i="2" l="1"/>
</calcChain>
</file>

<file path=xl/sharedStrings.xml><?xml version="1.0" encoding="utf-8"?>
<sst xmlns="http://schemas.openxmlformats.org/spreadsheetml/2006/main" count="737" uniqueCount="191">
  <si>
    <t/>
  </si>
  <si>
    <t>Остаток</t>
  </si>
  <si>
    <t>Остаток росписи/плана</t>
  </si>
  <si>
    <t>Остаток лимитов</t>
  </si>
  <si>
    <t>Исполнение лимитов</t>
  </si>
  <si>
    <t>000</t>
  </si>
  <si>
    <t>0000</t>
  </si>
  <si>
    <t xml:space="preserve">    Субсидия социально-ориентированным некоммерческим организациям в целях проведения физкультурных и спортивных мероприятий с жителями г. Колы</t>
  </si>
  <si>
    <t xml:space="preserve">    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</si>
  <si>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ВСЕГО РАСХОДОВ:</t>
  </si>
  <si>
    <t>Благоустройство дворовых территорий</t>
  </si>
  <si>
    <t>Основное мероприятие 1. Обеспечение условий для развития физической культуры, школьного и массового спорта, организация проведения официальных физкультурно-оздоровительных и спортивных мероприятий, организация участия спортсменов и команд г. Кола в физкультурно-оздоровительных и спортивных мероприятиях различного уровня</t>
  </si>
  <si>
    <t>Проведение городских праздничных и культурно-досуговых мероприятий</t>
  </si>
  <si>
    <t>Предоставление субсидий социально-ориентированным некоммерческим организациям в целях организации и проведения массовых мероприятий с жителями города Колы</t>
  </si>
  <si>
    <t>Основное мероприятие 2. Библиотечная деятельность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</si>
  <si>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</si>
  <si>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Обеспечение деятельности городской библиотеки</t>
  </si>
  <si>
    <t>Мероприятия по капитальному и текущему ремонту объектов культуры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</si>
  <si>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</si>
  <si>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Региональный проект "Формирование комфортной городской среды"</t>
  </si>
  <si>
    <t>Основное мероприятие 1. Обеспечение содержания жилищного фонда в надлежащем техническом состоянии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</si>
  <si>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</si>
  <si>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</si>
  <si>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</si>
  <si>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Основное мероприятие 1. Модернизация объектов коммунальной инфраструктуры</t>
  </si>
  <si>
    <t>Внесение изменений в схемы теплоснабжения, водоснабжения и водоотведения</t>
  </si>
  <si>
    <t xml:space="preserve">Наименование </t>
  </si>
  <si>
    <t>Отклонение</t>
  </si>
  <si>
    <t xml:space="preserve"> тыс.руб.</t>
  </si>
  <si>
    <t>Расходы на изготовление полиграфической продукции к празднованию юбилея города Колы</t>
  </si>
  <si>
    <t>Муниципальная программа 1 "Развитие и повышение качества человеческого потенциала"</t>
  </si>
  <si>
    <t>Подпрограмма 1 "Физическая культура и спорт города Кола"</t>
  </si>
  <si>
    <t>Комплекс мероприятий, направленных на развитие массового спорта</t>
  </si>
  <si>
    <t>Расходы на выплаты спортсменам, судьям и иным лицам, привлекаемым для участия в физкультурно-спортивных мероприятиях</t>
  </si>
  <si>
    <t>Основное мероприятие 2. Содержание и ремонт городских объектов физической культуры и спорта</t>
  </si>
  <si>
    <t>Содержание и ремонт объектов спорта городской инфраструктуры г. Кола</t>
  </si>
  <si>
    <t>Подпрограмма 2 "Культура города Кола"</t>
  </si>
  <si>
    <t>Основное мероприятие 1. Развитие культуры</t>
  </si>
  <si>
    <t>Обеспечение деятельности МБУК "Музей истории города Колы"</t>
  </si>
  <si>
    <t>Подпрограмма 3 "Развитие потенциала молодежи города Колы"</t>
  </si>
  <si>
    <t>Основное мероприятие 1. Формирование здорового образа жизни детей и подростков</t>
  </si>
  <si>
    <t>Организация временного трудоустройства несовершеннолетних граждан в возрасте от 14 до 18 лет в летний период и свободное от основной учебы время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</si>
  <si>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</si>
  <si>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Муниципальная программа 2 "Экологическая безопасность города Колы"</t>
  </si>
  <si>
    <t>Основное мероприятие 1. Ликвидация накопленного экологического ущерба в результате прошлой хозяйственной деятельности</t>
  </si>
  <si>
    <t>Ликвидация несанкционированных свалок на территории муниципального образования городское поселение Кола</t>
  </si>
  <si>
    <t>Муниципальная программа 3 "Обеспечение комфортных условий проживания населения города Колы"</t>
  </si>
  <si>
    <t>Подпрограмма 1 "Комплексное благоустройство города"</t>
  </si>
  <si>
    <t>Основное мероприятие 1. Благоустройство территории поселения</t>
  </si>
  <si>
    <t>Снос ветхих, аварийных зданий и сооружений, незаконных построек</t>
  </si>
  <si>
    <t>Санитарное содержание и ремонт городских объектов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</si>
  <si>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</si>
  <si>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</si>
  <si>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</si>
  <si>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замене наружного освещения)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</si>
  <si>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</si>
  <si>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Расходы бюджета города Колы на осуществление деятельности по отлову и содержанию животных без владельцев</t>
  </si>
  <si>
    <t>Подпрограмма 2 "Содержание и ремонт улично-дорожной сети города Кола"</t>
  </si>
  <si>
    <t>Основное мероприятие 1. Дорожная деятельность</t>
  </si>
  <si>
    <t>Выполнение работ по оценке технического состояния ровности асфальтобетонного покрытия после проведения ремонтных работ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</si>
  <si>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</si>
  <si>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</si>
  <si>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</si>
  <si>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"Жилье"</t>
  </si>
  <si>
    <t xml:space="preserve"> Региональный проект "Дорожная сеть"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</si>
  <si>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</si>
  <si>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Подпрограмма 3 "Обеспечение доступной среды для инвалидов на территории города Кола"</t>
  </si>
  <si>
    <t xml:space="preserve"> Основное мероприятие 1. Реализация мероприятий по обеспечению доступности городских объектов для инвалидов</t>
  </si>
  <si>
    <t>Обеспечение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</si>
  <si>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 xml:space="preserve"> Реализация мероприятий по обеспечению доступности городских объектов для инвалидов</t>
  </si>
  <si>
    <t xml:space="preserve"> Подпрограмма 4 "Формирование современной городской среды"</t>
  </si>
  <si>
    <t>Основное мероприятие 1. Благоустройство общественных и дворовых территорий поселения</t>
  </si>
  <si>
    <t>Расходы на благоустройство территории общего пользования "Общественно-досуговая зона по улице Поморской в городе Коле"</t>
  </si>
  <si>
    <t>Иные межбюджетные трансферты из бюджета Кольского района на реализацию регионального проекта "Формирование комфортной городской среды"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</si>
  <si>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</si>
  <si>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Подпрограмма 5 "Содержание и ремонт многоквартирных домов в городе Кола"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</si>
  <si>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многоквартирных домов, расположенных на территории городского поселения Кола Кольского района</t>
  </si>
  <si>
    <t>Расходы бюджета г. Колы на оплату взносов на капитальный ремонт за муниципальный жилой фонд</t>
  </si>
  <si>
    <t>Муниципальная программа 4 "Обеспечение эффективного функционирования городского хозяйства"</t>
  </si>
  <si>
    <t>Подпрограмма 1 "Комплексное развитие систем коммунальной инфраструктуры города Кола"</t>
  </si>
  <si>
    <t>Развитие системы обращения с коммунальными отходами</t>
  </si>
  <si>
    <t>Устройство контейнерных площадок</t>
  </si>
  <si>
    <t>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</si>
  <si>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Подпрограмма 2 "Подготовка объектов и систем жизнеобеспечения к работе в отопительный период на территории города Кола"</t>
  </si>
  <si>
    <t>Основное мероприятие 1. Обеспечение содержания объектов коммунальной инфраструктуры в надлежащем техническом состоянии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</si>
  <si>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</si>
  <si>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</si>
  <si>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</si>
  <si>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Расходы бюджета города Колы на подготовку к отопительному периоду</t>
  </si>
  <si>
    <t>Подпрограмма 3 "Управление городским хозяйством"</t>
  </si>
  <si>
    <t>Основное мероприятие 1. Обеспечение деятельности казенного учреждения</t>
  </si>
  <si>
    <t>Расходы на содержание муниципального учреждения</t>
  </si>
  <si>
    <t>Подпрограмма 4 "Энергосбережение"</t>
  </si>
  <si>
    <t>Основное мероприятие 1. Повышение энергетической эффективности</t>
  </si>
  <si>
    <t>Реализация мероприятий по энергосбережению</t>
  </si>
  <si>
    <t>Муниципальная программа 5 "Управление муниципальным имуществом города Кола"</t>
  </si>
  <si>
    <t>Основное мероприятие 1. Обеспечение реализации муниципальных функций в сфере управления муниципальным имуществом</t>
  </si>
  <si>
    <t>Текущий ремонт муниципального жилищного фонда (жилых домов, квартир, квартир, комнат, нежилых помещений)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</si>
  <si>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</si>
  <si>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</si>
  <si>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</si>
  <si>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>Муниципальная программа 6 "Обеспечение жильем молодых семей города Кола"</t>
  </si>
  <si>
    <t>Основное мероприятие 1. Обеспечение жильем молодых семей</t>
  </si>
  <si>
    <t>Мероприятия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</si>
  <si>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Расходы на реализацию мероприятий по обеспечению жильем молодых семей</t>
  </si>
  <si>
    <t>Реализации мероприятий по обеспечению жильем молодых семей</t>
  </si>
  <si>
    <t>Основное мероприятие 2: Предоставление социальных выплат многодетным семьям</t>
  </si>
  <si>
    <t>Софинансирование мероприятий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</si>
  <si>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Муниципальная программа 7 "Управление земельными ресурсами города Кола"</t>
  </si>
  <si>
    <t>Основное мероприятие 1. Обеспечение реализации муниципальных функций в сфере управления муниципальным земельными ресурсами</t>
  </si>
  <si>
    <t>Проведение землеустроительных работ</t>
  </si>
  <si>
    <t>Муниципальная программа 8 "Управление муниципальными финансами города Кола"</t>
  </si>
  <si>
    <t>Основное мероприятие 1. Обеспечение развития информационной системы управления муниципальными финансами</t>
  </si>
  <si>
    <t>Развитие информационной системы управления муниципальными финансами</t>
  </si>
  <si>
    <t>Муниципальная программа 9 "Муниципальное управление города Кола"</t>
  </si>
  <si>
    <t>Основное мероприятие 1. Осуществление муниципальных функций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</si>
  <si>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</si>
  <si>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Реализация мероприятий, направленных на предупреждение коррупции на уровне органов местного самоуправления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</si>
  <si>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</si>
  <si>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</si>
  <si>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</si>
  <si>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</si>
  <si>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</si>
  <si>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>Основное мероприятие 2. Разработка и корректировка градостроительной документации</t>
  </si>
  <si>
    <t>Разработка и корректировка градостроительной документации</t>
  </si>
  <si>
    <t>Разработка проектов застройки отдельных кварталов, земельных участков, предоставленных многодетным семьям, и для строительства ИЖС</t>
  </si>
  <si>
    <t>Муниципальная программа 10 "Обеспечение первичных мер пожарной безопасности на территории городского поселения Кола Кольского района"</t>
  </si>
  <si>
    <t>Основное мероприятие 1. Проведение комплекса мероприятий , направленных на повышение уровня противопожарной безопасеости</t>
  </si>
  <si>
    <t>Комплекс мероприятий, направленных на повышение уровня противопожарной безопасности</t>
  </si>
  <si>
    <t xml:space="preserve">Закупка мебели для музейных экпонатов </t>
  </si>
  <si>
    <t>Расходы бюджета города Колы на реализацию проектов по поддержке местных инициатив</t>
  </si>
  <si>
    <t>Техническое обследование многоквартирных домов</t>
  </si>
  <si>
    <t>Расходы бюджета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</si>
  <si>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Капитальный ремонт муниципального жилищного фонда (жилых домов, квартир, квартир, комнат, нежилых помещений)</t>
  </si>
  <si>
    <t>Иные межбюджетные трансферты из бюджета Кольского района на поддержку музейной деятельности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</si>
  <si>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</si>
  <si>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</si>
  <si>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Субсидия бюджетам муниципальных образований на реализацию проектов по поддержке местных инициатив</t>
  </si>
  <si>
    <t>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ликвидации несанкционированных свалок в городе Кола)</t>
  </si>
  <si>
    <t>Обустройство парковочных мест на территории города Колы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</si>
  <si>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</si>
  <si>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Основное мероприятие 3. Обеспечение деятельности музея истории города</t>
  </si>
  <si>
    <t>Расходы на выплату по оплате труда несовершеннолетним гражданам в возрасте от 14 до 18 лет в летний период и свободное от основной учебы время</t>
  </si>
  <si>
    <t>Создание и эксплуатация единой автоматизированной системы для обеспечения сохранности объектов благоустройства г.п. Кола</t>
  </si>
  <si>
    <t>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</si>
  <si>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общественных территорий города Колы)</t>
  </si>
  <si>
    <t>Субсидии бюджетам мунципальных образований на подготовку к отопительному периоду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</si>
  <si>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повышение оплаты труда)</t>
  </si>
  <si>
    <t>Приобретение жилья на вторичном рынке на территории муниципального образования городское поселения Кола Кольского района.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</si>
  <si>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капитальный ремонт)</t>
  </si>
  <si>
    <t>Расходы на выплату единовременного денежного поощрения при присвоении звания почетного гражданина города Колы</t>
  </si>
  <si>
    <t xml:space="preserve"> 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(обеспечение первичных мер пожарной безопасности в части обустройства г. Колы пожарными резервуарами)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</si>
  <si>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</si>
  <si>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</si>
  <si>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>Субсидии бюджетам муниципальных образований на осуществление работ по сохранению памятников Великой Отечественной войны</t>
  </si>
  <si>
    <t xml:space="preserve"> Расходы бюджета города Колы на осуществление работ по сохранению памятников Великой Отечественной войны</t>
  </si>
  <si>
    <t xml:space="preserve"> Субсидия на обеспечение объектами коммунальной и дорожной инфраструктуры земельных участков, предоставленных на безвозмездной основе многодетным семьям</t>
  </si>
  <si>
    <t xml:space="preserve"> Расходы бюджета города Колы на планировку территорий,формирование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</si>
  <si>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 xml:space="preserve">  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</si>
  <si>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 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</si>
  <si>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 xml:space="preserve">  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</si>
  <si>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безаварийного содержания объектов жилищно-коммунального хозяйства города Колы)</t>
  </si>
  <si>
    <t xml:space="preserve">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</si>
  <si>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 xml:space="preserve"> 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</si>
  <si>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Исполнено за 2022 год</t>
  </si>
  <si>
    <t>Аналитические данные о расходах бюджета города Колы по муниципальным программам за  2023 г в сравнении с соответствующим периодом прошлого года</t>
  </si>
  <si>
    <t>Исполнено за 2023 год</t>
  </si>
  <si>
    <t xml:space="preserve">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</si>
  <si>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</si>
  <si>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(оплата взносов за капитальный ремонт муниципального жилого фонда)</t>
  </si>
  <si>
    <t>Субсидия на реализацию инициативных проектов (Проект 1 "Ремонт входных групп и подъездов дома № 18 по пр. Миронова")</t>
  </si>
  <si>
    <t>Расходы бюджета города Колы на реализацию инициативных проектов (Проект 2 "Ремонт входных групп и подъездов дома № 13 по ул. Кривошеева")</t>
  </si>
  <si>
    <t>Расходы бюджета города Колы на реализацию инициативных проектов (Проект 3 "Ремонт входных групп и подъездов дома № 6 по ул. Победы")</t>
  </si>
  <si>
    <t>Субсидия из областного бюджета местным бюджетам на реализацию проектов по поддержке местных инициатив (Проект 1 "Ремонт входных групп и подъездов дома № 21 по улице Победы")</t>
  </si>
  <si>
    <t>Субсидия на реализацию инициативных проектов (Проект 2 "Ремонт входных групп и подъездов дома № 13 по ул. Кривошеева")</t>
  </si>
  <si>
    <t>Субсидия из областного бюджета местным бюджетам на реализацию проектов по поддержке местных инициатив (Проект 2 "Ремонт входных групп и подъездов дома № 10 по улице Защитников Заполярья")</t>
  </si>
  <si>
    <t>Субсидия на реализацию инициативных проектов (Проект 3 "Ремонт входных групп и подъездов дома № 6 по ул. Победы")</t>
  </si>
  <si>
    <t>Субсидия из областного бюджета местным бюджетам на реализацию проектов по поддержке местных инициатив (Проект № 3 "Ремонт входных групп и подъездов дома № 47 по проспекту Советский")</t>
  </si>
  <si>
    <t>Субсидия на реализацию инициативных проектов (Проект 4 "Ремонт входных групп и подъездов дома № 3 по пр. Миронова")</t>
  </si>
  <si>
    <t>Субсидия из областного бюджета местным бюджетам на реализацию проектов по поддержке местных инициатив (Проект № 4 "Ремонт входных групп и подъездов дома № 43 по проспекту Советский")</t>
  </si>
  <si>
    <t>Субсидия на реализацию инициативных проектов (Проект 5 "Ремонт входных групп и подъездов дома № 7 по пр. Миронова")</t>
  </si>
  <si>
    <t>Субсидия на реализацию инициативных проектов (Проект 6 "Ремонт входных групп и подъездов дома № 31,49 по пр. Советский")</t>
  </si>
  <si>
    <t>Расходы бюджета города Колы на реализацию инициативных проектов (Проект 1 "Ремонт входных групп и подъездов дома № 18 по пр. Миронова")</t>
  </si>
  <si>
    <t>Расходы бюджета города Колы на реализацию проектов по поддержке местных инициатив (Проект 1 "Ремонт входных групп и подъездов дома № 21 по улице Победы")</t>
  </si>
  <si>
    <t>Расходы бюджета города Колы на реализацию проектов по поддержке местных инициатив (Проект 2 "Ремонт входных групп и подъездов дома № 10 по улице защитников Заполярья")</t>
  </si>
  <si>
    <t>Расходы бюджета города Колы на реализацию проектов по поддержке местных инициатив (Проект 3 "Ремонт входных групп и подъездов дома № 47 по проспекту Советский")</t>
  </si>
  <si>
    <t xml:space="preserve"> Расходы бюджета города Колы на реализацию инициативных проектов (Проект 4 "Ремонт входных групп и подъездов дома № 3 по пр. Миронова")</t>
  </si>
  <si>
    <t>Расходы бюджета города Колы на реализацию инициативных проектов (Проект 5 "Ремонт входных групп и подъездов дома № 7 по пр. Миронова")</t>
  </si>
  <si>
    <t>Расходы бюджета города Колы на реализацию инициативных проектов (Проект 6 "Ремонт входных групп и подъездов дома № 31,49 по пр. Советский")</t>
  </si>
  <si>
    <t xml:space="preserve"> Расходы бюджета города Колы на реализацию проектов по поддержке местных инициатив (Проект 4 "Ремонт входных групп и подъездов дома № 43 по проспекту Советский")</t>
  </si>
  <si>
    <t xml:space="preserve"> 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</si>
</sst>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2"/>
      <name val="Arial Cyr"/>
    </font>
    <font>
      <b/>
      <sz val="10"/>
      <name val="Times New Roman"/>
      <family val="1"/>
      <charset val="204"/>
    </font>
    <font>
      <b/>
      <sz val="10"/>
      <name val="Arial CYR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38">
    <xf numFmtId="0" fontId="0" fillId="0" borderId="0" xfId="0"/>
    <xf numFmtId="164" fontId="7" fillId="5" borderId="2" xfId="7" applyNumberFormat="1" applyFont="1" applyFill="1" applyAlignment="1" applyProtection="1">
      <alignment horizontal="left" vertical="top" wrapText="1"/>
    </xf>
    <xf numFmtId="164" fontId="7" fillId="5" borderId="1" xfId="2" applyNumberFormat="1" applyFont="1" applyFill="1" applyAlignment="1" applyProtection="1">
      <alignment horizontal="center"/>
    </xf>
    <xf numFmtId="164" fontId="15" fillId="5" borderId="1" xfId="2" applyNumberFormat="1" applyFont="1" applyFill="1" applyProtection="1"/>
    <xf numFmtId="164" fontId="0" fillId="5" borderId="0" xfId="0" applyNumberFormat="1" applyFont="1" applyFill="1" applyProtection="1">
      <protection locked="0"/>
    </xf>
    <xf numFmtId="164" fontId="17" fillId="5" borderId="1" xfId="3" applyNumberFormat="1" applyFont="1" applyFill="1" applyProtection="1">
      <alignment horizontal="center" wrapText="1"/>
    </xf>
    <xf numFmtId="164" fontId="17" fillId="5" borderId="1" xfId="4" applyNumberFormat="1" applyFont="1" applyFill="1" applyProtection="1">
      <alignment horizontal="center"/>
    </xf>
    <xf numFmtId="164" fontId="8" fillId="5" borderId="1" xfId="0" applyNumberFormat="1" applyFont="1" applyFill="1" applyBorder="1" applyAlignment="1" applyProtection="1">
      <alignment horizontal="center"/>
      <protection locked="0"/>
    </xf>
    <xf numFmtId="164" fontId="7" fillId="5" borderId="2" xfId="6" applyNumberFormat="1" applyFont="1" applyFill="1" applyBorder="1" applyAlignment="1" applyProtection="1">
      <alignment horizontal="center" vertical="center" wrapText="1"/>
    </xf>
    <xf numFmtId="164" fontId="8" fillId="5" borderId="9" xfId="0" applyNumberFormat="1" applyFont="1" applyFill="1" applyBorder="1" applyAlignment="1" applyProtection="1">
      <alignment horizontal="center"/>
      <protection locked="0"/>
    </xf>
    <xf numFmtId="164" fontId="7" fillId="5" borderId="8" xfId="6" applyNumberFormat="1" applyFont="1" applyFill="1" applyBorder="1" applyAlignment="1" applyProtection="1">
      <alignment horizontal="center" vertical="center" wrapText="1"/>
    </xf>
    <xf numFmtId="164" fontId="18" fillId="5" borderId="6" xfId="7" applyNumberFormat="1" applyFont="1" applyFill="1" applyBorder="1" applyAlignment="1" applyProtection="1">
      <alignment horizontal="left" vertical="top" wrapText="1"/>
    </xf>
    <xf numFmtId="164" fontId="13" fillId="5" borderId="6" xfId="8" applyNumberFormat="1" applyFont="1" applyFill="1" applyBorder="1" applyAlignment="1" applyProtection="1">
      <alignment horizontal="center" vertical="top" shrinkToFit="1"/>
    </xf>
    <xf numFmtId="164" fontId="9" fillId="5" borderId="1" xfId="0" applyNumberFormat="1" applyFont="1" applyFill="1" applyBorder="1" applyAlignment="1" applyProtection="1">
      <alignment horizontal="center"/>
      <protection locked="0"/>
    </xf>
    <xf numFmtId="164" fontId="13" fillId="5" borderId="6" xfId="9" applyNumberFormat="1" applyFont="1" applyFill="1" applyBorder="1" applyAlignment="1" applyProtection="1">
      <alignment horizontal="center" vertical="top" shrinkToFit="1"/>
    </xf>
    <xf numFmtId="164" fontId="13" fillId="5" borderId="6" xfId="10" applyNumberFormat="1" applyFont="1" applyFill="1" applyBorder="1" applyAlignment="1" applyProtection="1">
      <alignment horizontal="center" vertical="top" shrinkToFit="1"/>
    </xf>
    <xf numFmtId="164" fontId="19" fillId="5" borderId="2" xfId="9" applyNumberFormat="1" applyFont="1" applyFill="1" applyProtection="1">
      <alignment horizontal="right" vertical="top" shrinkToFit="1"/>
    </xf>
    <xf numFmtId="164" fontId="19" fillId="5" borderId="2" xfId="10" applyNumberFormat="1" applyFont="1" applyFill="1" applyProtection="1">
      <alignment horizontal="right" vertical="top" shrinkToFit="1"/>
    </xf>
    <xf numFmtId="164" fontId="13" fillId="5" borderId="2" xfId="7" applyNumberFormat="1" applyFont="1" applyFill="1" applyAlignment="1" applyProtection="1">
      <alignment horizontal="left" vertical="top" wrapText="1"/>
    </xf>
    <xf numFmtId="164" fontId="13" fillId="5" borderId="2" xfId="8" applyNumberFormat="1" applyFont="1" applyFill="1" applyAlignment="1" applyProtection="1">
      <alignment horizontal="center" vertical="top" shrinkToFit="1"/>
    </xf>
    <xf numFmtId="164" fontId="9" fillId="5" borderId="0" xfId="0" applyNumberFormat="1" applyFont="1" applyFill="1" applyAlignment="1" applyProtection="1">
      <alignment horizontal="center"/>
      <protection locked="0"/>
    </xf>
    <xf numFmtId="164" fontId="13" fillId="5" borderId="2" xfId="9" applyNumberFormat="1" applyFont="1" applyFill="1" applyAlignment="1" applyProtection="1">
      <alignment horizontal="center" vertical="top" shrinkToFit="1"/>
    </xf>
    <xf numFmtId="164" fontId="14" fillId="5" borderId="2" xfId="7" applyNumberFormat="1" applyFont="1" applyFill="1" applyAlignment="1" applyProtection="1">
      <alignment horizontal="left" vertical="top" wrapText="1"/>
    </xf>
    <xf numFmtId="164" fontId="14" fillId="5" borderId="2" xfId="8" applyNumberFormat="1" applyFont="1" applyFill="1" applyAlignment="1" applyProtection="1">
      <alignment horizontal="center" vertical="top" shrinkToFit="1"/>
    </xf>
    <xf numFmtId="164" fontId="10" fillId="5" borderId="0" xfId="0" applyNumberFormat="1" applyFont="1" applyFill="1" applyAlignment="1" applyProtection="1">
      <alignment horizontal="center"/>
      <protection locked="0"/>
    </xf>
    <xf numFmtId="164" fontId="14" fillId="5" borderId="2" xfId="9" applyNumberFormat="1" applyFont="1" applyFill="1" applyAlignment="1" applyProtection="1">
      <alignment horizontal="center" vertical="top" shrinkToFit="1"/>
    </xf>
    <xf numFmtId="164" fontId="7" fillId="5" borderId="2" xfId="8" applyNumberFormat="1" applyFont="1" applyFill="1" applyAlignment="1" applyProtection="1">
      <alignment horizontal="center" vertical="top" shrinkToFit="1"/>
    </xf>
    <xf numFmtId="164" fontId="8" fillId="5" borderId="0" xfId="0" applyNumberFormat="1" applyFont="1" applyFill="1" applyAlignment="1" applyProtection="1">
      <alignment horizontal="center"/>
      <protection locked="0"/>
    </xf>
    <xf numFmtId="164" fontId="7" fillId="5" borderId="2" xfId="9" applyNumberFormat="1" applyFont="1" applyFill="1" applyAlignment="1" applyProtection="1">
      <alignment horizontal="center" vertical="top" shrinkToFit="1"/>
    </xf>
    <xf numFmtId="164" fontId="7" fillId="5" borderId="3" xfId="0" applyNumberFormat="1" applyFont="1" applyFill="1" applyBorder="1" applyAlignment="1">
      <alignment horizontal="center" vertical="top"/>
    </xf>
    <xf numFmtId="164" fontId="14" fillId="5" borderId="3" xfId="7" applyNumberFormat="1" applyFont="1" applyFill="1" applyBorder="1" applyAlignment="1" applyProtection="1">
      <alignment horizontal="left" vertical="top" wrapText="1"/>
    </xf>
    <xf numFmtId="164" fontId="14" fillId="5" borderId="3" xfId="8" applyNumberFormat="1" applyFont="1" applyFill="1" applyBorder="1" applyAlignment="1" applyProtection="1">
      <alignment horizontal="center" vertical="top" shrinkToFit="1"/>
    </xf>
    <xf numFmtId="164" fontId="10" fillId="5" borderId="3" xfId="0" applyNumberFormat="1" applyFont="1" applyFill="1" applyBorder="1" applyAlignment="1" applyProtection="1">
      <alignment horizontal="center"/>
      <protection locked="0"/>
    </xf>
    <xf numFmtId="164" fontId="14" fillId="5" borderId="3" xfId="9" applyNumberFormat="1" applyFont="1" applyFill="1" applyBorder="1" applyAlignment="1" applyProtection="1">
      <alignment horizontal="center" vertical="top" shrinkToFit="1"/>
    </xf>
    <xf numFmtId="164" fontId="20" fillId="5" borderId="4" xfId="9" applyNumberFormat="1" applyFont="1" applyFill="1" applyBorder="1" applyProtection="1">
      <alignment horizontal="right" vertical="top" shrinkToFit="1"/>
    </xf>
    <xf numFmtId="164" fontId="20" fillId="5" borderId="2" xfId="10" applyNumberFormat="1" applyFont="1" applyFill="1" applyProtection="1">
      <alignment horizontal="right" vertical="top" shrinkToFit="1"/>
    </xf>
    <xf numFmtId="164" fontId="21" fillId="5" borderId="1" xfId="2" applyNumberFormat="1" applyFont="1" applyFill="1" applyProtection="1"/>
    <xf numFmtId="164" fontId="11" fillId="5" borderId="0" xfId="0" applyNumberFormat="1" applyFont="1" applyFill="1" applyProtection="1">
      <protection locked="0"/>
    </xf>
    <xf numFmtId="164" fontId="7" fillId="5" borderId="6" xfId="7" applyNumberFormat="1" applyFont="1" applyFill="1" applyBorder="1" applyAlignment="1" applyProtection="1">
      <alignment horizontal="left" vertical="top" wrapText="1"/>
    </xf>
    <xf numFmtId="164" fontId="7" fillId="5" borderId="6" xfId="8" applyNumberFormat="1" applyFont="1" applyFill="1" applyBorder="1" applyAlignment="1" applyProtection="1">
      <alignment horizontal="center" vertical="top" shrinkToFit="1"/>
    </xf>
    <xf numFmtId="164" fontId="7" fillId="5" borderId="6" xfId="9" applyNumberFormat="1" applyFont="1" applyFill="1" applyBorder="1" applyAlignment="1" applyProtection="1">
      <alignment horizontal="center" vertical="top" shrinkToFit="1"/>
    </xf>
    <xf numFmtId="164" fontId="20" fillId="5" borderId="2" xfId="9" applyNumberFormat="1" applyFont="1" applyFill="1" applyProtection="1">
      <alignment horizontal="right" vertical="top" shrinkToFit="1"/>
    </xf>
    <xf numFmtId="164" fontId="7" fillId="5" borderId="5" xfId="7" applyNumberFormat="1" applyFont="1" applyFill="1" applyBorder="1" applyAlignment="1" applyProtection="1">
      <alignment horizontal="left" vertical="top" wrapText="1"/>
    </xf>
    <xf numFmtId="164" fontId="7" fillId="5" borderId="5" xfId="8" applyNumberFormat="1" applyFont="1" applyFill="1" applyBorder="1" applyAlignment="1" applyProtection="1">
      <alignment horizontal="center" vertical="top" shrinkToFit="1"/>
    </xf>
    <xf numFmtId="164" fontId="7" fillId="5" borderId="5" xfId="9" applyNumberFormat="1" applyFont="1" applyFill="1" applyBorder="1" applyAlignment="1" applyProtection="1">
      <alignment horizontal="center" vertical="top" shrinkToFit="1"/>
    </xf>
    <xf numFmtId="164" fontId="7" fillId="5" borderId="3" xfId="7" applyNumberFormat="1" applyFont="1" applyFill="1" applyBorder="1" applyAlignment="1" applyProtection="1">
      <alignment horizontal="left" vertical="top" wrapText="1"/>
    </xf>
    <xf numFmtId="164" fontId="7" fillId="5" borderId="3" xfId="8" applyNumberFormat="1" applyFont="1" applyFill="1" applyBorder="1" applyAlignment="1" applyProtection="1">
      <alignment horizontal="center" vertical="top" shrinkToFit="1"/>
    </xf>
    <xf numFmtId="164" fontId="8" fillId="5" borderId="3" xfId="0" applyNumberFormat="1" applyFont="1" applyFill="1" applyBorder="1" applyAlignment="1" applyProtection="1">
      <alignment horizontal="center"/>
      <protection locked="0"/>
    </xf>
    <xf numFmtId="164" fontId="7" fillId="5" borderId="3" xfId="9" applyNumberFormat="1" applyFont="1" applyFill="1" applyBorder="1" applyAlignment="1" applyProtection="1">
      <alignment horizontal="center" vertical="top" shrinkToFit="1"/>
    </xf>
    <xf numFmtId="164" fontId="19" fillId="5" borderId="4" xfId="9" applyNumberFormat="1" applyFont="1" applyFill="1" applyBorder="1" applyProtection="1">
      <alignment horizontal="right" vertical="top" shrinkToFit="1"/>
    </xf>
    <xf numFmtId="164" fontId="8" fillId="5" borderId="3" xfId="0" applyNumberFormat="1" applyFont="1" applyFill="1" applyBorder="1" applyAlignment="1" applyProtection="1">
      <alignment horizontal="left"/>
      <protection locked="0"/>
    </xf>
    <xf numFmtId="164" fontId="7" fillId="5" borderId="13" xfId="9" applyNumberFormat="1" applyFont="1" applyFill="1" applyBorder="1" applyAlignment="1" applyProtection="1">
      <alignment horizontal="center" vertical="top" shrinkToFit="1"/>
    </xf>
    <xf numFmtId="164" fontId="7" fillId="5" borderId="4" xfId="9" applyNumberFormat="1" applyFont="1" applyFill="1" applyBorder="1" applyAlignment="1" applyProtection="1">
      <alignment horizontal="center" vertical="top" shrinkToFit="1"/>
    </xf>
    <xf numFmtId="164" fontId="14" fillId="5" borderId="5" xfId="7" applyNumberFormat="1" applyFont="1" applyFill="1" applyBorder="1" applyAlignment="1" applyProtection="1">
      <alignment horizontal="left" vertical="top" wrapText="1"/>
    </xf>
    <xf numFmtId="164" fontId="14" fillId="5" borderId="5" xfId="8" applyNumberFormat="1" applyFont="1" applyFill="1" applyBorder="1" applyAlignment="1" applyProtection="1">
      <alignment horizontal="center" vertical="top" shrinkToFit="1"/>
    </xf>
    <xf numFmtId="164" fontId="10" fillId="5" borderId="1" xfId="0" applyNumberFormat="1" applyFont="1" applyFill="1" applyBorder="1" applyAlignment="1" applyProtection="1">
      <alignment horizontal="center"/>
      <protection locked="0"/>
    </xf>
    <xf numFmtId="164" fontId="14" fillId="5" borderId="5" xfId="9" applyNumberFormat="1" applyFont="1" applyFill="1" applyBorder="1" applyAlignment="1" applyProtection="1">
      <alignment horizontal="center" vertical="top" shrinkToFit="1"/>
    </xf>
    <xf numFmtId="164" fontId="7" fillId="5" borderId="7" xfId="7" applyNumberFormat="1" applyFont="1" applyFill="1" applyBorder="1" applyAlignment="1" applyProtection="1">
      <alignment horizontal="left" vertical="top" wrapText="1"/>
    </xf>
    <xf numFmtId="164" fontId="7" fillId="5" borderId="7" xfId="8" applyNumberFormat="1" applyFont="1" applyFill="1" applyBorder="1" applyAlignment="1" applyProtection="1">
      <alignment horizontal="center" vertical="top" shrinkToFit="1"/>
    </xf>
    <xf numFmtId="164" fontId="7" fillId="5" borderId="7" xfId="9" applyNumberFormat="1" applyFont="1" applyFill="1" applyBorder="1" applyAlignment="1" applyProtection="1">
      <alignment horizontal="center" vertical="top" shrinkToFit="1"/>
    </xf>
    <xf numFmtId="164" fontId="13" fillId="5" borderId="3" xfId="7" applyNumberFormat="1" applyFont="1" applyFill="1" applyBorder="1" applyAlignment="1" applyProtection="1">
      <alignment horizontal="left" vertical="top" wrapText="1"/>
    </xf>
    <xf numFmtId="164" fontId="13" fillId="5" borderId="3" xfId="8" applyNumberFormat="1" applyFont="1" applyFill="1" applyBorder="1" applyAlignment="1" applyProtection="1">
      <alignment horizontal="center" vertical="top" shrinkToFit="1"/>
    </xf>
    <xf numFmtId="164" fontId="9" fillId="5" borderId="3" xfId="0" applyNumberFormat="1" applyFont="1" applyFill="1" applyBorder="1" applyAlignment="1" applyProtection="1">
      <alignment horizontal="center"/>
      <protection locked="0"/>
    </xf>
    <xf numFmtId="164" fontId="13" fillId="5" borderId="3" xfId="9" applyNumberFormat="1" applyFont="1" applyFill="1" applyBorder="1" applyAlignment="1" applyProtection="1">
      <alignment horizontal="center" vertical="top" shrinkToFit="1"/>
    </xf>
    <xf numFmtId="164" fontId="14" fillId="5" borderId="6" xfId="7" applyNumberFormat="1" applyFont="1" applyFill="1" applyBorder="1" applyAlignment="1" applyProtection="1">
      <alignment horizontal="left" vertical="top" wrapText="1"/>
    </xf>
    <xf numFmtId="164" fontId="14" fillId="5" borderId="6" xfId="8" applyNumberFormat="1" applyFont="1" applyFill="1" applyBorder="1" applyAlignment="1" applyProtection="1">
      <alignment horizontal="center" vertical="top" shrinkToFit="1"/>
    </xf>
    <xf numFmtId="164" fontId="14" fillId="5" borderId="6" xfId="9" applyNumberFormat="1" applyFont="1" applyFill="1" applyBorder="1" applyAlignment="1" applyProtection="1">
      <alignment horizontal="center" vertical="top" shrinkToFit="1"/>
    </xf>
    <xf numFmtId="164" fontId="22" fillId="5" borderId="2" xfId="9" applyNumberFormat="1" applyFont="1" applyFill="1" applyProtection="1">
      <alignment horizontal="right" vertical="top" shrinkToFit="1"/>
    </xf>
    <xf numFmtId="164" fontId="22" fillId="5" borderId="2" xfId="10" applyNumberFormat="1" applyFont="1" applyFill="1" applyProtection="1">
      <alignment horizontal="right" vertical="top" shrinkToFit="1"/>
    </xf>
    <xf numFmtId="164" fontId="23" fillId="5" borderId="1" xfId="2" applyNumberFormat="1" applyFont="1" applyFill="1" applyProtection="1"/>
    <xf numFmtId="164" fontId="12" fillId="5" borderId="0" xfId="0" applyNumberFormat="1" applyFont="1" applyFill="1" applyProtection="1">
      <protection locked="0"/>
    </xf>
    <xf numFmtId="164" fontId="7" fillId="5" borderId="4" xfId="8" applyNumberFormat="1" applyFont="1" applyFill="1" applyBorder="1" applyAlignment="1" applyProtection="1">
      <alignment horizontal="center" vertical="top" shrinkToFit="1"/>
    </xf>
    <xf numFmtId="164" fontId="7" fillId="5" borderId="11" xfId="8" applyNumberFormat="1" applyFont="1" applyFill="1" applyBorder="1" applyAlignment="1" applyProtection="1">
      <alignment horizontal="center" vertical="top" shrinkToFit="1"/>
    </xf>
    <xf numFmtId="164" fontId="7" fillId="5" borderId="1" xfId="8" applyNumberFormat="1" applyFont="1" applyFill="1" applyBorder="1" applyAlignment="1" applyProtection="1">
      <alignment horizontal="center" vertical="top" shrinkToFit="1"/>
    </xf>
    <xf numFmtId="164" fontId="7" fillId="5" borderId="1" xfId="9" applyNumberFormat="1" applyFont="1" applyFill="1" applyBorder="1" applyAlignment="1" applyProtection="1">
      <alignment horizontal="center" vertical="top" shrinkToFit="1"/>
    </xf>
    <xf numFmtId="164" fontId="13" fillId="5" borderId="5" xfId="7" applyNumberFormat="1" applyFont="1" applyFill="1" applyBorder="1" applyAlignment="1" applyProtection="1">
      <alignment horizontal="left" vertical="top" wrapText="1"/>
    </xf>
    <xf numFmtId="164" fontId="13" fillId="5" borderId="5" xfId="8" applyNumberFormat="1" applyFont="1" applyFill="1" applyBorder="1" applyAlignment="1" applyProtection="1">
      <alignment horizontal="center" vertical="top" shrinkToFit="1"/>
    </xf>
    <xf numFmtId="164" fontId="13" fillId="5" borderId="5" xfId="9" applyNumberFormat="1" applyFont="1" applyFill="1" applyBorder="1" applyAlignment="1" applyProtection="1">
      <alignment horizontal="center" vertical="top" shrinkToFit="1"/>
    </xf>
    <xf numFmtId="164" fontId="19" fillId="5" borderId="11" xfId="9" applyNumberFormat="1" applyFont="1" applyFill="1" applyBorder="1" applyProtection="1">
      <alignment horizontal="right" vertical="top" shrinkToFit="1"/>
    </xf>
    <xf numFmtId="164" fontId="13" fillId="5" borderId="12" xfId="10" applyNumberFormat="1" applyFont="1" applyFill="1" applyBorder="1" applyAlignment="1" applyProtection="1">
      <alignment horizontal="center" vertical="top" shrinkToFit="1"/>
    </xf>
    <xf numFmtId="164" fontId="19" fillId="5" borderId="5" xfId="10" applyNumberFormat="1" applyFont="1" applyFill="1" applyBorder="1" applyProtection="1">
      <alignment horizontal="right" vertical="top" shrinkToFit="1"/>
    </xf>
    <xf numFmtId="164" fontId="7" fillId="5" borderId="1" xfId="2" applyNumberFormat="1" applyFont="1" applyFill="1" applyAlignment="1" applyProtection="1">
      <alignment horizontal="left"/>
    </xf>
    <xf numFmtId="164" fontId="7" fillId="5" borderId="1" xfId="2" applyNumberFormat="1" applyFont="1" applyFill="1" applyBorder="1" applyAlignment="1" applyProtection="1">
      <alignment horizontal="center"/>
    </xf>
    <xf numFmtId="164" fontId="19" fillId="5" borderId="1" xfId="9" applyNumberFormat="1" applyFont="1" applyFill="1" applyBorder="1" applyProtection="1">
      <alignment horizontal="right" vertical="top" shrinkToFit="1"/>
    </xf>
    <xf numFmtId="164" fontId="19" fillId="5" borderId="1" xfId="10" applyNumberFormat="1" applyFont="1" applyFill="1" applyBorder="1" applyProtection="1">
      <alignment horizontal="right" vertical="top" shrinkToFit="1"/>
    </xf>
    <xf numFmtId="164" fontId="15" fillId="5" borderId="1" xfId="2" applyNumberFormat="1" applyFont="1" applyFill="1" applyBorder="1" applyProtection="1"/>
    <xf numFmtId="164" fontId="7" fillId="5" borderId="1" xfId="14" applyNumberFormat="1" applyFont="1" applyFill="1" applyAlignment="1">
      <alignment horizontal="center" wrapText="1"/>
    </xf>
    <xf numFmtId="164" fontId="7" fillId="5" borderId="1" xfId="14" applyNumberFormat="1" applyFont="1" applyFill="1" applyBorder="1" applyAlignment="1">
      <alignment horizontal="center" wrapText="1"/>
    </xf>
    <xf numFmtId="164" fontId="8" fillId="5" borderId="0" xfId="0" applyNumberFormat="1" applyFont="1" applyFill="1" applyAlignment="1" applyProtection="1">
      <alignment horizontal="left"/>
      <protection locked="0"/>
    </xf>
    <xf numFmtId="164" fontId="7" fillId="5" borderId="0" xfId="0" applyNumberFormat="1" applyFont="1" applyFill="1" applyAlignment="1" applyProtection="1">
      <alignment horizontal="center"/>
      <protection locked="0"/>
    </xf>
    <xf numFmtId="164" fontId="19" fillId="5" borderId="1" xfId="12" applyNumberFormat="1" applyFont="1" applyFill="1" applyBorder="1" applyProtection="1">
      <alignment horizontal="right" vertical="top" shrinkToFit="1"/>
    </xf>
    <xf numFmtId="164" fontId="19" fillId="5" borderId="1" xfId="13" applyNumberFormat="1" applyFont="1" applyFill="1" applyBorder="1" applyProtection="1">
      <alignment horizontal="right" vertical="top" shrinkToFit="1"/>
    </xf>
    <xf numFmtId="164" fontId="15" fillId="5" borderId="1" xfId="14" applyNumberFormat="1" applyFont="1" applyFill="1" applyProtection="1">
      <alignment horizontal="left" wrapText="1"/>
    </xf>
    <xf numFmtId="4" fontId="24" fillId="0" borderId="2" xfId="9" applyNumberFormat="1" applyFont="1" applyFill="1" applyAlignment="1" applyProtection="1">
      <alignment horizontal="center" vertical="top" shrinkToFit="1"/>
    </xf>
    <xf numFmtId="164" fontId="13" fillId="6" borderId="2" xfId="9" applyNumberFormat="1" applyFont="1" applyFill="1" applyAlignment="1" applyProtection="1">
      <alignment horizontal="center" vertical="top" shrinkToFit="1"/>
    </xf>
    <xf numFmtId="0" fontId="24" fillId="5" borderId="2" xfId="7" applyNumberFormat="1" applyFont="1" applyFill="1" applyProtection="1">
      <alignment vertical="top" wrapText="1"/>
    </xf>
    <xf numFmtId="164" fontId="24" fillId="5" borderId="2" xfId="7" applyNumberFormat="1" applyFont="1" applyFill="1" applyAlignment="1" applyProtection="1">
      <alignment horizontal="left" vertical="top" wrapText="1"/>
    </xf>
    <xf numFmtId="164" fontId="13" fillId="6" borderId="2" xfId="7" applyNumberFormat="1" applyFont="1" applyFill="1" applyAlignment="1" applyProtection="1">
      <alignment horizontal="left" vertical="top" wrapText="1"/>
    </xf>
    <xf numFmtId="164" fontId="13" fillId="6" borderId="2" xfId="8" applyNumberFormat="1" applyFont="1" applyFill="1" applyAlignment="1" applyProtection="1">
      <alignment horizontal="center" vertical="top" shrinkToFit="1"/>
    </xf>
    <xf numFmtId="164" fontId="9" fillId="6" borderId="0" xfId="0" applyNumberFormat="1" applyFont="1" applyFill="1" applyAlignment="1" applyProtection="1">
      <alignment horizontal="center"/>
      <protection locked="0"/>
    </xf>
    <xf numFmtId="164" fontId="13" fillId="6" borderId="6" xfId="10" applyNumberFormat="1" applyFont="1" applyFill="1" applyBorder="1" applyAlignment="1" applyProtection="1">
      <alignment horizontal="center" vertical="top" shrinkToFit="1"/>
    </xf>
    <xf numFmtId="164" fontId="13" fillId="0" borderId="6" xfId="9" applyNumberFormat="1" applyFont="1" applyFill="1" applyBorder="1" applyAlignment="1" applyProtection="1">
      <alignment horizontal="center" vertical="top" shrinkToFit="1"/>
    </xf>
    <xf numFmtId="164" fontId="13" fillId="0" borderId="2" xfId="9" applyNumberFormat="1" applyFont="1" applyFill="1" applyAlignment="1" applyProtection="1">
      <alignment horizontal="center" vertical="top" shrinkToFit="1"/>
    </xf>
    <xf numFmtId="164" fontId="14" fillId="0" borderId="2" xfId="9" applyNumberFormat="1" applyFont="1" applyFill="1" applyAlignment="1" applyProtection="1">
      <alignment horizontal="center" vertical="top" shrinkToFit="1"/>
    </xf>
    <xf numFmtId="164" fontId="7" fillId="0" borderId="2" xfId="9" applyNumberFormat="1" applyFont="1" applyFill="1" applyAlignment="1" applyProtection="1">
      <alignment horizontal="center" vertical="top" shrinkToFit="1"/>
    </xf>
    <xf numFmtId="164" fontId="14" fillId="0" borderId="3" xfId="9" applyNumberFormat="1" applyFont="1" applyFill="1" applyBorder="1" applyAlignment="1" applyProtection="1">
      <alignment horizontal="center" vertical="top" shrinkToFit="1"/>
    </xf>
    <xf numFmtId="164" fontId="7" fillId="0" borderId="6" xfId="9" applyNumberFormat="1" applyFont="1" applyFill="1" applyBorder="1" applyAlignment="1" applyProtection="1">
      <alignment horizontal="center" vertical="top" shrinkToFit="1"/>
    </xf>
    <xf numFmtId="164" fontId="7" fillId="0" borderId="5" xfId="9" applyNumberFormat="1" applyFont="1" applyFill="1" applyBorder="1" applyAlignment="1" applyProtection="1">
      <alignment horizontal="center" vertical="top" shrinkToFit="1"/>
    </xf>
    <xf numFmtId="164" fontId="7" fillId="0" borderId="3" xfId="9" applyNumberFormat="1" applyFont="1" applyFill="1" applyBorder="1" applyAlignment="1" applyProtection="1">
      <alignment horizontal="center" vertical="top" shrinkToFit="1"/>
    </xf>
    <xf numFmtId="164" fontId="8" fillId="0" borderId="3" xfId="0" applyNumberFormat="1" applyFont="1" applyFill="1" applyBorder="1" applyAlignment="1" applyProtection="1">
      <alignment horizontal="center"/>
      <protection locked="0"/>
    </xf>
    <xf numFmtId="164" fontId="7" fillId="0" borderId="4" xfId="9" applyNumberFormat="1" applyFont="1" applyFill="1" applyBorder="1" applyAlignment="1" applyProtection="1">
      <alignment horizontal="center" vertical="top" shrinkToFit="1"/>
    </xf>
    <xf numFmtId="164" fontId="14" fillId="0" borderId="5" xfId="9" applyNumberFormat="1" applyFont="1" applyFill="1" applyBorder="1" applyAlignment="1" applyProtection="1">
      <alignment horizontal="center" vertical="top" shrinkToFit="1"/>
    </xf>
    <xf numFmtId="164" fontId="7" fillId="0" borderId="7" xfId="9" applyNumberFormat="1" applyFont="1" applyFill="1" applyBorder="1" applyAlignment="1" applyProtection="1">
      <alignment horizontal="center" vertical="top" shrinkToFit="1"/>
    </xf>
    <xf numFmtId="164" fontId="7" fillId="0" borderId="3" xfId="0" applyNumberFormat="1" applyFont="1" applyFill="1" applyBorder="1" applyAlignment="1">
      <alignment horizontal="center" vertical="top"/>
    </xf>
    <xf numFmtId="164" fontId="13" fillId="0" borderId="3" xfId="9" applyNumberFormat="1" applyFont="1" applyFill="1" applyBorder="1" applyAlignment="1" applyProtection="1">
      <alignment horizontal="center" vertical="top" shrinkToFit="1"/>
    </xf>
    <xf numFmtId="164" fontId="14" fillId="0" borderId="6" xfId="9" applyNumberFormat="1" applyFont="1" applyFill="1" applyBorder="1" applyAlignment="1" applyProtection="1">
      <alignment horizontal="center" vertical="top" shrinkToFit="1"/>
    </xf>
    <xf numFmtId="164" fontId="13" fillId="0" borderId="5" xfId="9" applyNumberFormat="1" applyFont="1" applyFill="1" applyBorder="1" applyAlignment="1" applyProtection="1">
      <alignment horizontal="center" vertical="top" shrinkToFit="1"/>
    </xf>
    <xf numFmtId="164" fontId="7" fillId="0" borderId="1" xfId="2" applyNumberFormat="1" applyFont="1" applyFill="1" applyAlignment="1" applyProtection="1">
      <alignment horizontal="center"/>
    </xf>
    <xf numFmtId="164" fontId="7" fillId="0" borderId="1" xfId="14" applyNumberFormat="1" applyFont="1" applyFill="1" applyAlignment="1">
      <alignment horizontal="center" wrapText="1"/>
    </xf>
    <xf numFmtId="164" fontId="8" fillId="0" borderId="0" xfId="0" applyNumberFormat="1" applyFont="1" applyFill="1" applyAlignment="1" applyProtection="1">
      <alignment horizontal="center"/>
      <protection locked="0"/>
    </xf>
    <xf numFmtId="164" fontId="7" fillId="5" borderId="5" xfId="6" applyNumberFormat="1" applyFont="1" applyFill="1" applyBorder="1" applyAlignment="1" applyProtection="1">
      <alignment horizontal="center" vertical="center" wrapText="1"/>
    </xf>
    <xf numFmtId="164" fontId="7" fillId="5" borderId="10" xfId="6" applyNumberFormat="1" applyFont="1" applyFill="1" applyBorder="1" applyAlignment="1" applyProtection="1">
      <alignment horizontal="center" vertical="center" wrapText="1"/>
    </xf>
    <xf numFmtId="164" fontId="15" fillId="5" borderId="2" xfId="6" applyNumberFormat="1" applyFont="1" applyFill="1" applyProtection="1">
      <alignment horizontal="center" vertical="center" wrapText="1"/>
    </xf>
    <xf numFmtId="164" fontId="15" fillId="5" borderId="2" xfId="6" applyNumberFormat="1" applyFont="1" applyFill="1">
      <alignment horizontal="center" vertical="center" wrapText="1"/>
    </xf>
    <xf numFmtId="164" fontId="7" fillId="5" borderId="1" xfId="14" applyNumberFormat="1" applyFont="1" applyFill="1" applyAlignment="1" applyProtection="1">
      <alignment horizontal="center" wrapText="1"/>
    </xf>
    <xf numFmtId="164" fontId="7" fillId="5" borderId="1" xfId="14" applyNumberFormat="1" applyFont="1" applyFill="1" applyAlignment="1">
      <alignment horizontal="center" wrapText="1"/>
    </xf>
    <xf numFmtId="164" fontId="7" fillId="5" borderId="2" xfId="6" applyNumberFormat="1" applyFont="1" applyFill="1" applyBorder="1" applyAlignment="1" applyProtection="1">
      <alignment horizontal="center" vertical="center" wrapText="1"/>
    </xf>
    <xf numFmtId="164" fontId="7" fillId="5" borderId="8" xfId="6" applyNumberFormat="1" applyFont="1" applyFill="1" applyBorder="1" applyAlignment="1">
      <alignment horizontal="center" vertical="center" wrapText="1"/>
    </xf>
    <xf numFmtId="164" fontId="7" fillId="0" borderId="2" xfId="6" applyNumberFormat="1" applyFont="1" applyFill="1" applyBorder="1" applyAlignment="1" applyProtection="1">
      <alignment horizontal="center" vertical="center" wrapText="1"/>
    </xf>
    <xf numFmtId="164" fontId="7" fillId="0" borderId="8" xfId="6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Alignment="1" applyProtection="1">
      <alignment horizontal="center" wrapText="1"/>
    </xf>
    <xf numFmtId="164" fontId="7" fillId="5" borderId="1" xfId="1" applyNumberFormat="1" applyFont="1" applyFill="1" applyAlignment="1">
      <alignment horizontal="center" wrapText="1"/>
    </xf>
    <xf numFmtId="164" fontId="17" fillId="5" borderId="1" xfId="4" applyNumberFormat="1" applyFont="1" applyFill="1" applyProtection="1">
      <alignment horizontal="center"/>
    </xf>
    <xf numFmtId="164" fontId="17" fillId="5" borderId="1" xfId="4" applyNumberFormat="1" applyFont="1" applyFill="1">
      <alignment horizontal="center"/>
    </xf>
    <xf numFmtId="164" fontId="7" fillId="5" borderId="1" xfId="5" applyNumberFormat="1" applyFont="1" applyFill="1" applyProtection="1">
      <alignment horizontal="right"/>
    </xf>
    <xf numFmtId="164" fontId="7" fillId="5" borderId="1" xfId="5" applyNumberFormat="1" applyFont="1" applyFill="1">
      <alignment horizontal="right"/>
    </xf>
    <xf numFmtId="164" fontId="7" fillId="5" borderId="1" xfId="2" applyNumberFormat="1" applyFont="1" applyFill="1" applyAlignment="1" applyProtection="1">
      <alignment horizontal="right" wrapText="1"/>
    </xf>
    <xf numFmtId="164" fontId="16" fillId="5" borderId="1" xfId="3" applyNumberFormat="1" applyFont="1" applyFill="1" applyAlignment="1" applyProtection="1">
      <alignment horizontal="center" wrapText="1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07"/>
  <sheetViews>
    <sheetView showGridLines="0" tabSelected="1" topLeftCell="A100" zoomScaleNormal="100" zoomScaleSheetLayoutView="100" workbookViewId="0">
      <selection activeCell="B112" sqref="B112"/>
    </sheetView>
  </sheetViews>
  <sheetFormatPr defaultRowHeight="15" outlineLevelRow="3" x14ac:dyDescent="0.25"/>
  <cols>
    <col min="1" max="1" width="9.140625" style="4"/>
    <col min="2" max="2" width="68.7109375" style="88" customWidth="1"/>
    <col min="3" max="4" width="9.140625" style="27" hidden="1"/>
    <col min="5" max="5" width="10.7109375" style="27" hidden="1" customWidth="1"/>
    <col min="6" max="15" width="9.140625" style="27" hidden="1"/>
    <col min="16" max="16" width="15" style="89" customWidth="1"/>
    <col min="17" max="17" width="15.85546875" style="119" customWidth="1"/>
    <col min="18" max="20" width="9.140625" style="27" hidden="1"/>
    <col min="21" max="21" width="11.7109375" style="27" hidden="1" customWidth="1"/>
    <col min="22" max="22" width="14.7109375" style="27" hidden="1" customWidth="1"/>
    <col min="23" max="23" width="15.5703125" style="27" customWidth="1"/>
    <col min="24" max="25" width="11.7109375" style="4" hidden="1" customWidth="1"/>
    <col min="26" max="26" width="9.140625" style="4" customWidth="1"/>
    <col min="27" max="16384" width="9.140625" style="4"/>
  </cols>
  <sheetData>
    <row r="1" spans="2:26" ht="28.5" customHeight="1" x14ac:dyDescent="0.25"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2"/>
      <c r="P1" s="2"/>
      <c r="Q1" s="136"/>
      <c r="R1" s="136"/>
      <c r="S1" s="136"/>
      <c r="T1" s="136"/>
      <c r="U1" s="136"/>
      <c r="V1" s="136"/>
      <c r="W1" s="136"/>
      <c r="X1" s="3"/>
      <c r="Y1" s="3"/>
      <c r="Z1" s="3"/>
    </row>
    <row r="2" spans="2:26" ht="15.2" customHeight="1" x14ac:dyDescent="0.25">
      <c r="B2" s="137" t="s">
        <v>165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3"/>
      <c r="Z2" s="3"/>
    </row>
    <row r="3" spans="2:26" ht="15.95" customHeight="1" x14ac:dyDescent="0.25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5"/>
      <c r="Z3" s="3"/>
    </row>
    <row r="4" spans="2:26" ht="15.75" customHeight="1" x14ac:dyDescent="0.25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6"/>
      <c r="Z4" s="3"/>
    </row>
    <row r="5" spans="2:26" ht="12.75" customHeight="1" x14ac:dyDescent="0.25">
      <c r="B5" s="134" t="s">
        <v>28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3"/>
    </row>
    <row r="6" spans="2:26" ht="38.25" customHeight="1" x14ac:dyDescent="0.25">
      <c r="B6" s="126" t="s">
        <v>26</v>
      </c>
      <c r="C6" s="126" t="s">
        <v>0</v>
      </c>
      <c r="D6" s="126" t="s">
        <v>0</v>
      </c>
      <c r="E6" s="7"/>
      <c r="F6" s="126" t="s">
        <v>0</v>
      </c>
      <c r="G6" s="126" t="s">
        <v>0</v>
      </c>
      <c r="H6" s="126" t="s">
        <v>0</v>
      </c>
      <c r="I6" s="126" t="s">
        <v>0</v>
      </c>
      <c r="J6" s="126" t="s">
        <v>0</v>
      </c>
      <c r="K6" s="126" t="s">
        <v>0</v>
      </c>
      <c r="L6" s="126" t="s">
        <v>0</v>
      </c>
      <c r="M6" s="126" t="s">
        <v>0</v>
      </c>
      <c r="N6" s="126" t="s">
        <v>0</v>
      </c>
      <c r="O6" s="8" t="s">
        <v>0</v>
      </c>
      <c r="P6" s="120" t="s">
        <v>164</v>
      </c>
      <c r="Q6" s="128" t="s">
        <v>166</v>
      </c>
      <c r="R6" s="126" t="s">
        <v>0</v>
      </c>
      <c r="S6" s="126" t="s">
        <v>0</v>
      </c>
      <c r="T6" s="8" t="s">
        <v>0</v>
      </c>
      <c r="U6" s="126" t="s">
        <v>1</v>
      </c>
      <c r="V6" s="126" t="s">
        <v>2</v>
      </c>
      <c r="W6" s="126" t="s">
        <v>27</v>
      </c>
      <c r="X6" s="122" t="s">
        <v>3</v>
      </c>
      <c r="Y6" s="122" t="s">
        <v>4</v>
      </c>
      <c r="Z6" s="3"/>
    </row>
    <row r="7" spans="2:26" x14ac:dyDescent="0.25">
      <c r="B7" s="127"/>
      <c r="C7" s="127"/>
      <c r="D7" s="127"/>
      <c r="E7" s="9"/>
      <c r="F7" s="127"/>
      <c r="G7" s="127"/>
      <c r="H7" s="127"/>
      <c r="I7" s="127"/>
      <c r="J7" s="127"/>
      <c r="K7" s="127"/>
      <c r="L7" s="127"/>
      <c r="M7" s="127"/>
      <c r="N7" s="127"/>
      <c r="O7" s="10"/>
      <c r="P7" s="121"/>
      <c r="Q7" s="129"/>
      <c r="R7" s="127"/>
      <c r="S7" s="127"/>
      <c r="T7" s="10"/>
      <c r="U7" s="127"/>
      <c r="V7" s="127"/>
      <c r="W7" s="127"/>
      <c r="X7" s="123"/>
      <c r="Y7" s="123"/>
      <c r="Z7" s="3"/>
    </row>
    <row r="8" spans="2:26" ht="25.5" outlineLevel="1" x14ac:dyDescent="0.25">
      <c r="B8" s="11" t="s">
        <v>30</v>
      </c>
      <c r="C8" s="12" t="s">
        <v>5</v>
      </c>
      <c r="D8" s="12" t="s">
        <v>6</v>
      </c>
      <c r="E8" s="13"/>
      <c r="F8" s="12" t="s">
        <v>5</v>
      </c>
      <c r="G8" s="12" t="s">
        <v>5</v>
      </c>
      <c r="H8" s="12"/>
      <c r="I8" s="12"/>
      <c r="J8" s="12"/>
      <c r="K8" s="12"/>
      <c r="L8" s="12"/>
      <c r="M8" s="12"/>
      <c r="N8" s="14">
        <v>0</v>
      </c>
      <c r="O8" s="14">
        <f t="shared" ref="O8" si="0">O9+O16+O35</f>
        <v>3044632</v>
      </c>
      <c r="P8" s="14">
        <f>P9+P16+P35</f>
        <v>14071.4</v>
      </c>
      <c r="Q8" s="101">
        <f t="shared" ref="Q8:V8" si="1">Q9+Q16+Q35</f>
        <v>15515.400000000001</v>
      </c>
      <c r="R8" s="14">
        <f t="shared" si="1"/>
        <v>0</v>
      </c>
      <c r="S8" s="14">
        <f t="shared" si="1"/>
        <v>0</v>
      </c>
      <c r="T8" s="14">
        <f t="shared" si="1"/>
        <v>8507</v>
      </c>
      <c r="U8" s="14">
        <f t="shared" si="1"/>
        <v>5000</v>
      </c>
      <c r="V8" s="14">
        <f t="shared" si="1"/>
        <v>1349793</v>
      </c>
      <c r="W8" s="15">
        <f>Q8-P8</f>
        <v>1444.0000000000018</v>
      </c>
      <c r="X8" s="16">
        <v>290000</v>
      </c>
      <c r="Y8" s="17">
        <v>0</v>
      </c>
      <c r="Z8" s="3"/>
    </row>
    <row r="9" spans="2:26" outlineLevel="2" x14ac:dyDescent="0.25">
      <c r="B9" s="18" t="s">
        <v>31</v>
      </c>
      <c r="C9" s="19" t="s">
        <v>5</v>
      </c>
      <c r="D9" s="19" t="s">
        <v>6</v>
      </c>
      <c r="E9" s="20"/>
      <c r="F9" s="19" t="s">
        <v>5</v>
      </c>
      <c r="G9" s="19" t="s">
        <v>5</v>
      </c>
      <c r="H9" s="19"/>
      <c r="I9" s="19"/>
      <c r="J9" s="19"/>
      <c r="K9" s="19"/>
      <c r="L9" s="19"/>
      <c r="M9" s="19"/>
      <c r="N9" s="21">
        <v>0</v>
      </c>
      <c r="O9" s="21">
        <f t="shared" ref="O9" si="2">O10+O14</f>
        <v>0</v>
      </c>
      <c r="P9" s="21">
        <f>P10</f>
        <v>75</v>
      </c>
      <c r="Q9" s="102">
        <f>Q10</f>
        <v>100</v>
      </c>
      <c r="R9" s="21">
        <v>0</v>
      </c>
      <c r="S9" s="21">
        <v>0</v>
      </c>
      <c r="T9" s="21">
        <v>0</v>
      </c>
      <c r="U9" s="21">
        <v>0</v>
      </c>
      <c r="V9" s="21">
        <v>290000</v>
      </c>
      <c r="W9" s="15">
        <f t="shared" ref="W9:W94" si="3">Q9-P9</f>
        <v>25</v>
      </c>
      <c r="X9" s="16">
        <v>290000</v>
      </c>
      <c r="Y9" s="17">
        <v>0</v>
      </c>
      <c r="Z9" s="3"/>
    </row>
    <row r="10" spans="2:26" ht="63.75" outlineLevel="3" x14ac:dyDescent="0.25">
      <c r="B10" s="22" t="s">
        <v>11</v>
      </c>
      <c r="C10" s="23" t="s">
        <v>5</v>
      </c>
      <c r="D10" s="23" t="s">
        <v>6</v>
      </c>
      <c r="E10" s="24"/>
      <c r="F10" s="23" t="s">
        <v>5</v>
      </c>
      <c r="G10" s="23" t="s">
        <v>5</v>
      </c>
      <c r="H10" s="23"/>
      <c r="I10" s="23"/>
      <c r="J10" s="23"/>
      <c r="K10" s="23"/>
      <c r="L10" s="23"/>
      <c r="M10" s="23"/>
      <c r="N10" s="25">
        <v>0</v>
      </c>
      <c r="O10" s="25">
        <f t="shared" ref="O10" si="4">O11+O12</f>
        <v>0</v>
      </c>
      <c r="P10" s="25">
        <f>P11</f>
        <v>75</v>
      </c>
      <c r="Q10" s="103">
        <f>Q11</f>
        <v>100</v>
      </c>
      <c r="R10" s="25">
        <v>0</v>
      </c>
      <c r="S10" s="25">
        <v>0</v>
      </c>
      <c r="T10" s="25">
        <v>0</v>
      </c>
      <c r="U10" s="25">
        <v>0</v>
      </c>
      <c r="V10" s="25">
        <v>290000</v>
      </c>
      <c r="W10" s="15">
        <f t="shared" si="3"/>
        <v>25</v>
      </c>
      <c r="X10" s="16">
        <v>290000</v>
      </c>
      <c r="Y10" s="17">
        <v>0</v>
      </c>
      <c r="Z10" s="3"/>
    </row>
    <row r="11" spans="2:26" outlineLevel="3" x14ac:dyDescent="0.25">
      <c r="B11" s="1" t="s">
        <v>32</v>
      </c>
      <c r="C11" s="26" t="s">
        <v>5</v>
      </c>
      <c r="D11" s="26" t="s">
        <v>6</v>
      </c>
      <c r="F11" s="26" t="s">
        <v>5</v>
      </c>
      <c r="G11" s="26" t="s">
        <v>5</v>
      </c>
      <c r="H11" s="26"/>
      <c r="I11" s="26"/>
      <c r="J11" s="26"/>
      <c r="K11" s="26"/>
      <c r="L11" s="26"/>
      <c r="M11" s="26"/>
      <c r="N11" s="28">
        <v>0</v>
      </c>
      <c r="O11" s="28">
        <v>0</v>
      </c>
      <c r="P11" s="28">
        <v>75</v>
      </c>
      <c r="Q11" s="93">
        <v>100</v>
      </c>
      <c r="R11" s="28">
        <v>0</v>
      </c>
      <c r="S11" s="28">
        <v>0</v>
      </c>
      <c r="T11" s="28">
        <v>0</v>
      </c>
      <c r="U11" s="28">
        <v>0</v>
      </c>
      <c r="V11" s="28">
        <v>290000</v>
      </c>
      <c r="W11" s="15">
        <f t="shared" si="3"/>
        <v>25</v>
      </c>
      <c r="X11" s="16"/>
      <c r="Y11" s="17"/>
      <c r="Z11" s="3"/>
    </row>
    <row r="12" spans="2:26" ht="25.5" hidden="1" x14ac:dyDescent="0.25">
      <c r="B12" s="1" t="s">
        <v>33</v>
      </c>
      <c r="C12" s="26" t="s">
        <v>5</v>
      </c>
      <c r="D12" s="26" t="s">
        <v>6</v>
      </c>
      <c r="F12" s="26" t="s">
        <v>5</v>
      </c>
      <c r="G12" s="26" t="s">
        <v>5</v>
      </c>
      <c r="H12" s="26"/>
      <c r="I12" s="26"/>
      <c r="J12" s="26"/>
      <c r="K12" s="26"/>
      <c r="L12" s="26"/>
      <c r="M12" s="26"/>
      <c r="N12" s="28">
        <v>0</v>
      </c>
      <c r="O12" s="28">
        <v>0</v>
      </c>
      <c r="P12" s="28">
        <v>0</v>
      </c>
      <c r="Q12" s="104">
        <v>0</v>
      </c>
      <c r="R12" s="28">
        <v>0</v>
      </c>
      <c r="S12" s="28">
        <v>0</v>
      </c>
      <c r="T12" s="28">
        <v>0</v>
      </c>
      <c r="U12" s="28">
        <v>0</v>
      </c>
      <c r="V12" s="28">
        <v>110000</v>
      </c>
      <c r="W12" s="15">
        <f t="shared" si="3"/>
        <v>0</v>
      </c>
      <c r="X12" s="16">
        <v>110000</v>
      </c>
      <c r="Y12" s="17">
        <v>0</v>
      </c>
      <c r="Z12" s="3"/>
    </row>
    <row r="13" spans="2:26" ht="25.5" hidden="1" x14ac:dyDescent="0.25">
      <c r="B13" s="1" t="s">
        <v>7</v>
      </c>
      <c r="C13" s="26" t="s">
        <v>5</v>
      </c>
      <c r="D13" s="26" t="s">
        <v>6</v>
      </c>
      <c r="F13" s="26" t="s">
        <v>5</v>
      </c>
      <c r="G13" s="26" t="s">
        <v>5</v>
      </c>
      <c r="H13" s="26"/>
      <c r="I13" s="26"/>
      <c r="J13" s="26"/>
      <c r="K13" s="26"/>
      <c r="L13" s="26"/>
      <c r="M13" s="26"/>
      <c r="N13" s="28">
        <v>0</v>
      </c>
      <c r="O13" s="28">
        <v>0</v>
      </c>
      <c r="P13" s="28">
        <v>0</v>
      </c>
      <c r="Q13" s="104"/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15">
        <f t="shared" si="3"/>
        <v>0</v>
      </c>
      <c r="X13" s="16">
        <v>0</v>
      </c>
      <c r="Y13" s="17">
        <v>0</v>
      </c>
      <c r="Z13" s="3"/>
    </row>
    <row r="14" spans="2:26" s="37" customFormat="1" ht="25.5" hidden="1" outlineLevel="3" x14ac:dyDescent="0.25">
      <c r="B14" s="30" t="s">
        <v>34</v>
      </c>
      <c r="C14" s="31" t="s">
        <v>5</v>
      </c>
      <c r="D14" s="31" t="s">
        <v>6</v>
      </c>
      <c r="E14" s="32"/>
      <c r="F14" s="31" t="s">
        <v>5</v>
      </c>
      <c r="G14" s="31" t="s">
        <v>5</v>
      </c>
      <c r="H14" s="31"/>
      <c r="I14" s="31"/>
      <c r="J14" s="31"/>
      <c r="K14" s="31"/>
      <c r="L14" s="31"/>
      <c r="M14" s="31"/>
      <c r="N14" s="33">
        <v>0</v>
      </c>
      <c r="O14" s="33">
        <v>0</v>
      </c>
      <c r="P14" s="33">
        <v>0</v>
      </c>
      <c r="Q14" s="105"/>
      <c r="R14" s="33">
        <v>0</v>
      </c>
      <c r="S14" s="33">
        <v>0</v>
      </c>
      <c r="T14" s="33">
        <v>0</v>
      </c>
      <c r="U14" s="33">
        <v>0</v>
      </c>
      <c r="V14" s="33">
        <v>71600</v>
      </c>
      <c r="W14" s="15">
        <f t="shared" si="3"/>
        <v>0</v>
      </c>
      <c r="X14" s="34">
        <v>71600</v>
      </c>
      <c r="Y14" s="35">
        <v>0</v>
      </c>
      <c r="Z14" s="36"/>
    </row>
    <row r="15" spans="2:26" hidden="1" outlineLevel="3" x14ac:dyDescent="0.25">
      <c r="B15" s="38" t="s">
        <v>35</v>
      </c>
      <c r="C15" s="39" t="s">
        <v>5</v>
      </c>
      <c r="D15" s="39" t="s">
        <v>6</v>
      </c>
      <c r="E15" s="7"/>
      <c r="F15" s="39" t="s">
        <v>5</v>
      </c>
      <c r="G15" s="39" t="s">
        <v>5</v>
      </c>
      <c r="H15" s="39"/>
      <c r="I15" s="39"/>
      <c r="J15" s="39"/>
      <c r="K15" s="39"/>
      <c r="L15" s="39"/>
      <c r="M15" s="39"/>
      <c r="N15" s="40">
        <v>0</v>
      </c>
      <c r="O15" s="40">
        <v>0</v>
      </c>
      <c r="P15" s="40">
        <v>0</v>
      </c>
      <c r="Q15" s="106"/>
      <c r="R15" s="40">
        <v>0</v>
      </c>
      <c r="S15" s="40">
        <v>0</v>
      </c>
      <c r="T15" s="40">
        <v>0</v>
      </c>
      <c r="U15" s="40">
        <v>0</v>
      </c>
      <c r="V15" s="40">
        <v>71600</v>
      </c>
      <c r="W15" s="15">
        <f t="shared" si="3"/>
        <v>0</v>
      </c>
      <c r="X15" s="16"/>
      <c r="Y15" s="17"/>
      <c r="Z15" s="3"/>
    </row>
    <row r="16" spans="2:26" outlineLevel="2" collapsed="1" x14ac:dyDescent="0.25">
      <c r="B16" s="18" t="s">
        <v>36</v>
      </c>
      <c r="C16" s="19" t="s">
        <v>5</v>
      </c>
      <c r="D16" s="19" t="s">
        <v>6</v>
      </c>
      <c r="E16" s="20"/>
      <c r="F16" s="19" t="s">
        <v>5</v>
      </c>
      <c r="G16" s="19" t="s">
        <v>5</v>
      </c>
      <c r="H16" s="19"/>
      <c r="I16" s="19"/>
      <c r="J16" s="19"/>
      <c r="K16" s="19"/>
      <c r="L16" s="19"/>
      <c r="M16" s="19"/>
      <c r="N16" s="21">
        <v>0</v>
      </c>
      <c r="O16" s="21">
        <f>O17+O21+O28</f>
        <v>3044632</v>
      </c>
      <c r="P16" s="21">
        <f>P17+P21+P28</f>
        <v>13856.9</v>
      </c>
      <c r="Q16" s="102">
        <f>Q17+Q21+Q28</f>
        <v>15385.400000000001</v>
      </c>
      <c r="R16" s="21">
        <v>0</v>
      </c>
      <c r="S16" s="21">
        <v>0</v>
      </c>
      <c r="T16" s="21">
        <v>8507</v>
      </c>
      <c r="U16" s="21">
        <v>5000</v>
      </c>
      <c r="V16" s="21">
        <v>1059793</v>
      </c>
      <c r="W16" s="15">
        <f t="shared" si="3"/>
        <v>1528.5000000000018</v>
      </c>
      <c r="X16" s="16">
        <v>1064793</v>
      </c>
      <c r="Y16" s="17">
        <v>7.926022547284077E-3</v>
      </c>
      <c r="Z16" s="3"/>
    </row>
    <row r="17" spans="2:26" s="37" customFormat="1" outlineLevel="3" x14ac:dyDescent="0.25">
      <c r="B17" s="22" t="s">
        <v>37</v>
      </c>
      <c r="C17" s="23" t="s">
        <v>5</v>
      </c>
      <c r="D17" s="23" t="s">
        <v>6</v>
      </c>
      <c r="E17" s="24"/>
      <c r="F17" s="23" t="s">
        <v>5</v>
      </c>
      <c r="G17" s="23" t="s">
        <v>5</v>
      </c>
      <c r="H17" s="23"/>
      <c r="I17" s="23"/>
      <c r="J17" s="23"/>
      <c r="K17" s="23"/>
      <c r="L17" s="23"/>
      <c r="M17" s="23"/>
      <c r="N17" s="25">
        <v>0</v>
      </c>
      <c r="O17" s="25">
        <f t="shared" ref="O17" si="5">O18+O19</f>
        <v>13507</v>
      </c>
      <c r="P17" s="25">
        <f>P18+P19+P20</f>
        <v>949.5</v>
      </c>
      <c r="Q17" s="93">
        <v>709.1</v>
      </c>
      <c r="R17" s="25">
        <v>0</v>
      </c>
      <c r="S17" s="25">
        <v>0</v>
      </c>
      <c r="T17" s="25">
        <v>8507</v>
      </c>
      <c r="U17" s="25">
        <v>5000</v>
      </c>
      <c r="V17" s="25">
        <v>1059793</v>
      </c>
      <c r="W17" s="15">
        <f t="shared" si="3"/>
        <v>-240.39999999999998</v>
      </c>
      <c r="X17" s="41">
        <v>1064793</v>
      </c>
      <c r="Y17" s="35">
        <v>7.926022547284077E-3</v>
      </c>
      <c r="Z17" s="36"/>
    </row>
    <row r="18" spans="2:26" outlineLevel="3" x14ac:dyDescent="0.25">
      <c r="B18" s="1" t="s">
        <v>12</v>
      </c>
      <c r="C18" s="26" t="s">
        <v>5</v>
      </c>
      <c r="D18" s="26" t="s">
        <v>6</v>
      </c>
      <c r="F18" s="26" t="s">
        <v>5</v>
      </c>
      <c r="G18" s="26" t="s">
        <v>5</v>
      </c>
      <c r="H18" s="26"/>
      <c r="I18" s="26"/>
      <c r="J18" s="26"/>
      <c r="K18" s="26"/>
      <c r="L18" s="26"/>
      <c r="M18" s="26"/>
      <c r="N18" s="28">
        <v>0</v>
      </c>
      <c r="O18" s="28">
        <v>13507</v>
      </c>
      <c r="P18" s="28">
        <v>659.5</v>
      </c>
      <c r="Q18" s="104">
        <v>419.1</v>
      </c>
      <c r="R18" s="28">
        <v>0</v>
      </c>
      <c r="S18" s="28">
        <v>0</v>
      </c>
      <c r="T18" s="28">
        <v>8507</v>
      </c>
      <c r="U18" s="28">
        <v>5000</v>
      </c>
      <c r="V18" s="28">
        <v>1059793</v>
      </c>
      <c r="W18" s="15">
        <f t="shared" si="3"/>
        <v>-240.39999999999998</v>
      </c>
      <c r="X18" s="16"/>
      <c r="Y18" s="17"/>
      <c r="Z18" s="3"/>
    </row>
    <row r="19" spans="2:26" ht="38.25" x14ac:dyDescent="0.25">
      <c r="B19" s="1" t="s">
        <v>13</v>
      </c>
      <c r="C19" s="26" t="s">
        <v>5</v>
      </c>
      <c r="D19" s="26" t="s">
        <v>6</v>
      </c>
      <c r="F19" s="26" t="s">
        <v>5</v>
      </c>
      <c r="G19" s="26" t="s">
        <v>5</v>
      </c>
      <c r="H19" s="26"/>
      <c r="I19" s="26"/>
      <c r="J19" s="26"/>
      <c r="K19" s="26"/>
      <c r="L19" s="26"/>
      <c r="M19" s="26"/>
      <c r="N19" s="28">
        <v>0</v>
      </c>
      <c r="O19" s="28">
        <v>0</v>
      </c>
      <c r="P19" s="28">
        <v>290</v>
      </c>
      <c r="Q19" s="93">
        <v>290</v>
      </c>
      <c r="R19" s="28">
        <v>0</v>
      </c>
      <c r="S19" s="28">
        <v>0</v>
      </c>
      <c r="T19" s="28">
        <v>0</v>
      </c>
      <c r="U19" s="28">
        <v>0</v>
      </c>
      <c r="V19" s="28">
        <v>290000</v>
      </c>
      <c r="W19" s="15">
        <f t="shared" si="3"/>
        <v>0</v>
      </c>
      <c r="X19" s="16">
        <v>290000</v>
      </c>
      <c r="Y19" s="17">
        <v>0</v>
      </c>
      <c r="Z19" s="3"/>
    </row>
    <row r="20" spans="2:26" ht="25.5" hidden="1" x14ac:dyDescent="0.25">
      <c r="B20" s="1" t="s">
        <v>29</v>
      </c>
      <c r="C20" s="26"/>
      <c r="D20" s="26"/>
      <c r="F20" s="26"/>
      <c r="G20" s="26"/>
      <c r="H20" s="26"/>
      <c r="I20" s="26"/>
      <c r="J20" s="26"/>
      <c r="K20" s="26"/>
      <c r="L20" s="26"/>
      <c r="M20" s="26"/>
      <c r="N20" s="28"/>
      <c r="O20" s="28"/>
      <c r="P20" s="28">
        <v>0</v>
      </c>
      <c r="Q20" s="93">
        <v>290000</v>
      </c>
      <c r="R20" s="28"/>
      <c r="S20" s="28"/>
      <c r="T20" s="28"/>
      <c r="U20" s="28"/>
      <c r="V20" s="28"/>
      <c r="W20" s="15">
        <f t="shared" si="3"/>
        <v>290000</v>
      </c>
      <c r="X20" s="16"/>
      <c r="Y20" s="17"/>
      <c r="Z20" s="3"/>
    </row>
    <row r="21" spans="2:26" s="37" customFormat="1" x14ac:dyDescent="0.25">
      <c r="B21" s="22" t="s">
        <v>14</v>
      </c>
      <c r="C21" s="23" t="s">
        <v>5</v>
      </c>
      <c r="D21" s="23" t="s">
        <v>6</v>
      </c>
      <c r="E21" s="24"/>
      <c r="F21" s="23" t="s">
        <v>5</v>
      </c>
      <c r="G21" s="23" t="s">
        <v>5</v>
      </c>
      <c r="H21" s="23"/>
      <c r="I21" s="23"/>
      <c r="J21" s="23"/>
      <c r="K21" s="23"/>
      <c r="L21" s="23"/>
      <c r="M21" s="23"/>
      <c r="N21" s="25">
        <v>0</v>
      </c>
      <c r="O21" s="25">
        <f t="shared" ref="O21" si="6">O22+O23+O24+O25+O26</f>
        <v>2083125</v>
      </c>
      <c r="P21" s="25">
        <f>P22+P23+P24+P25+P26</f>
        <v>9389.7999999999993</v>
      </c>
      <c r="Q21" s="103">
        <f>Q22+Q23+Q24+Q25+Q26</f>
        <v>10568.300000000001</v>
      </c>
      <c r="R21" s="25">
        <v>0</v>
      </c>
      <c r="S21" s="25">
        <v>0</v>
      </c>
      <c r="T21" s="25">
        <v>0</v>
      </c>
      <c r="U21" s="25">
        <v>0</v>
      </c>
      <c r="V21" s="25">
        <v>360000</v>
      </c>
      <c r="W21" s="15">
        <f t="shared" si="3"/>
        <v>1178.5000000000018</v>
      </c>
      <c r="X21" s="41">
        <v>360000</v>
      </c>
      <c r="Y21" s="35">
        <v>0</v>
      </c>
      <c r="Z21" s="36"/>
    </row>
    <row r="22" spans="2:26" ht="38.25" outlineLevel="3" x14ac:dyDescent="0.25">
      <c r="B22" s="1" t="s">
        <v>15</v>
      </c>
      <c r="C22" s="26" t="s">
        <v>5</v>
      </c>
      <c r="D22" s="26" t="s">
        <v>6</v>
      </c>
      <c r="F22" s="26" t="s">
        <v>5</v>
      </c>
      <c r="G22" s="26" t="s">
        <v>5</v>
      </c>
      <c r="H22" s="26"/>
      <c r="I22" s="26"/>
      <c r="J22" s="26"/>
      <c r="K22" s="26"/>
      <c r="L22" s="26"/>
      <c r="M22" s="26"/>
      <c r="N22" s="28">
        <v>0</v>
      </c>
      <c r="O22" s="28">
        <v>0</v>
      </c>
      <c r="P22" s="28">
        <v>42.8</v>
      </c>
      <c r="Q22" s="104">
        <v>113.6</v>
      </c>
      <c r="R22" s="28">
        <v>0</v>
      </c>
      <c r="S22" s="28">
        <v>0</v>
      </c>
      <c r="T22" s="28">
        <v>0</v>
      </c>
      <c r="U22" s="28">
        <v>0</v>
      </c>
      <c r="V22" s="28">
        <v>360000</v>
      </c>
      <c r="W22" s="15">
        <f t="shared" si="3"/>
        <v>70.8</v>
      </c>
      <c r="X22" s="16">
        <v>360000</v>
      </c>
      <c r="Y22" s="17">
        <v>0</v>
      </c>
      <c r="Z22" s="3"/>
    </row>
    <row r="23" spans="2:26" outlineLevel="3" x14ac:dyDescent="0.25">
      <c r="B23" s="1" t="s">
        <v>16</v>
      </c>
      <c r="C23" s="26" t="s">
        <v>5</v>
      </c>
      <c r="D23" s="26" t="s">
        <v>6</v>
      </c>
      <c r="F23" s="26" t="s">
        <v>5</v>
      </c>
      <c r="G23" s="26" t="s">
        <v>5</v>
      </c>
      <c r="H23" s="26"/>
      <c r="I23" s="26"/>
      <c r="J23" s="26"/>
      <c r="K23" s="26"/>
      <c r="L23" s="26"/>
      <c r="M23" s="26"/>
      <c r="N23" s="28">
        <v>0</v>
      </c>
      <c r="O23" s="28">
        <v>1812550</v>
      </c>
      <c r="P23" s="28">
        <v>8316.2999999999993</v>
      </c>
      <c r="Q23" s="104">
        <v>9191.9</v>
      </c>
      <c r="R23" s="28">
        <v>0</v>
      </c>
      <c r="S23" s="28">
        <v>0</v>
      </c>
      <c r="T23" s="28">
        <v>1812550</v>
      </c>
      <c r="U23" s="28">
        <v>0</v>
      </c>
      <c r="V23" s="28">
        <v>5182050</v>
      </c>
      <c r="W23" s="15">
        <f t="shared" si="3"/>
        <v>875.60000000000036</v>
      </c>
      <c r="X23" s="16"/>
      <c r="Y23" s="17"/>
      <c r="Z23" s="3"/>
    </row>
    <row r="24" spans="2:26" x14ac:dyDescent="0.25">
      <c r="B24" s="1" t="s">
        <v>17</v>
      </c>
      <c r="C24" s="26" t="s">
        <v>5</v>
      </c>
      <c r="D24" s="26" t="s">
        <v>6</v>
      </c>
      <c r="F24" s="26" t="s">
        <v>5</v>
      </c>
      <c r="G24" s="26" t="s">
        <v>5</v>
      </c>
      <c r="H24" s="26"/>
      <c r="I24" s="26"/>
      <c r="J24" s="26"/>
      <c r="K24" s="26"/>
      <c r="L24" s="26"/>
      <c r="M24" s="26"/>
      <c r="N24" s="28">
        <v>0</v>
      </c>
      <c r="O24" s="28">
        <v>0</v>
      </c>
      <c r="P24" s="28">
        <v>0</v>
      </c>
      <c r="Q24" s="104">
        <v>0</v>
      </c>
      <c r="R24" s="28">
        <v>0</v>
      </c>
      <c r="S24" s="28">
        <v>0</v>
      </c>
      <c r="T24" s="28">
        <v>0</v>
      </c>
      <c r="U24" s="28">
        <v>0</v>
      </c>
      <c r="V24" s="28">
        <v>2000000</v>
      </c>
      <c r="W24" s="15">
        <f t="shared" si="3"/>
        <v>0</v>
      </c>
      <c r="X24" s="16">
        <v>5182050</v>
      </c>
      <c r="Y24" s="17">
        <v>0.25913561890601322</v>
      </c>
      <c r="Z24" s="3"/>
    </row>
    <row r="25" spans="2:26" ht="38.25" x14ac:dyDescent="0.25">
      <c r="B25" s="42" t="s">
        <v>18</v>
      </c>
      <c r="C25" s="43" t="s">
        <v>5</v>
      </c>
      <c r="D25" s="43" t="s">
        <v>6</v>
      </c>
      <c r="E25" s="7"/>
      <c r="F25" s="43" t="s">
        <v>5</v>
      </c>
      <c r="G25" s="43" t="s">
        <v>5</v>
      </c>
      <c r="H25" s="43"/>
      <c r="I25" s="43"/>
      <c r="J25" s="43"/>
      <c r="K25" s="43"/>
      <c r="L25" s="43"/>
      <c r="M25" s="43"/>
      <c r="N25" s="44">
        <v>0</v>
      </c>
      <c r="O25" s="44">
        <v>244775</v>
      </c>
      <c r="P25" s="44">
        <v>979.1</v>
      </c>
      <c r="Q25" s="107">
        <v>1199.7</v>
      </c>
      <c r="R25" s="44">
        <v>0</v>
      </c>
      <c r="S25" s="44">
        <v>0</v>
      </c>
      <c r="T25" s="44">
        <v>244775</v>
      </c>
      <c r="U25" s="44">
        <v>0</v>
      </c>
      <c r="V25" s="44">
        <v>734325</v>
      </c>
      <c r="W25" s="15">
        <f t="shared" si="3"/>
        <v>220.60000000000002</v>
      </c>
      <c r="X25" s="16">
        <v>2000000</v>
      </c>
      <c r="Y25" s="17">
        <v>0</v>
      </c>
      <c r="Z25" s="3"/>
    </row>
    <row r="26" spans="2:26" ht="38.25" x14ac:dyDescent="0.25">
      <c r="B26" s="45" t="s">
        <v>140</v>
      </c>
      <c r="C26" s="46" t="s">
        <v>5</v>
      </c>
      <c r="D26" s="46" t="s">
        <v>6</v>
      </c>
      <c r="E26" s="47"/>
      <c r="F26" s="46" t="s">
        <v>5</v>
      </c>
      <c r="G26" s="46" t="s">
        <v>5</v>
      </c>
      <c r="H26" s="46"/>
      <c r="I26" s="46"/>
      <c r="J26" s="46"/>
      <c r="K26" s="46"/>
      <c r="L26" s="46"/>
      <c r="M26" s="46"/>
      <c r="N26" s="48">
        <v>0</v>
      </c>
      <c r="O26" s="48">
        <v>25800</v>
      </c>
      <c r="P26" s="48">
        <v>51.6</v>
      </c>
      <c r="Q26" s="108">
        <v>63.1</v>
      </c>
      <c r="R26" s="48">
        <v>0</v>
      </c>
      <c r="S26" s="48">
        <v>0</v>
      </c>
      <c r="T26" s="48">
        <v>25800</v>
      </c>
      <c r="U26" s="48">
        <v>0</v>
      </c>
      <c r="V26" s="48">
        <v>25800</v>
      </c>
      <c r="W26" s="15">
        <f t="shared" si="3"/>
        <v>11.5</v>
      </c>
      <c r="X26" s="49">
        <v>734325</v>
      </c>
      <c r="Y26" s="17">
        <v>0.25</v>
      </c>
      <c r="Z26" s="3"/>
    </row>
    <row r="27" spans="2:26" hidden="1" x14ac:dyDescent="0.25">
      <c r="B27" s="5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09"/>
      <c r="R27" s="47"/>
      <c r="S27" s="47"/>
      <c r="T27" s="47"/>
      <c r="U27" s="47"/>
      <c r="V27" s="47"/>
      <c r="W27" s="15">
        <f t="shared" si="3"/>
        <v>0</v>
      </c>
      <c r="X27" s="49">
        <v>25800</v>
      </c>
      <c r="Y27" s="17">
        <v>0.5</v>
      </c>
      <c r="Z27" s="3"/>
    </row>
    <row r="28" spans="2:26" s="37" customFormat="1" x14ac:dyDescent="0.25">
      <c r="B28" s="30" t="s">
        <v>141</v>
      </c>
      <c r="C28" s="31" t="s">
        <v>5</v>
      </c>
      <c r="D28" s="31" t="s">
        <v>6</v>
      </c>
      <c r="E28" s="32"/>
      <c r="F28" s="31" t="s">
        <v>5</v>
      </c>
      <c r="G28" s="31" t="s">
        <v>5</v>
      </c>
      <c r="H28" s="31"/>
      <c r="I28" s="31"/>
      <c r="J28" s="31"/>
      <c r="K28" s="31"/>
      <c r="L28" s="31"/>
      <c r="M28" s="31"/>
      <c r="N28" s="33">
        <v>0</v>
      </c>
      <c r="O28" s="33">
        <f t="shared" ref="O28" si="7">O29+O30</f>
        <v>948000</v>
      </c>
      <c r="P28" s="33">
        <f>P29+P30+P31+P32+P33+P34</f>
        <v>3517.6</v>
      </c>
      <c r="Q28" s="105">
        <f>Q29+Q30+Q31+Q32+Q33+Q34</f>
        <v>4108</v>
      </c>
      <c r="R28" s="33">
        <v>0</v>
      </c>
      <c r="S28" s="33">
        <v>0</v>
      </c>
      <c r="T28" s="33">
        <v>0</v>
      </c>
      <c r="U28" s="33">
        <v>0</v>
      </c>
      <c r="V28" s="33">
        <v>90000</v>
      </c>
      <c r="W28" s="15">
        <f t="shared" si="3"/>
        <v>590.40000000000009</v>
      </c>
      <c r="X28" s="34">
        <v>90000</v>
      </c>
      <c r="Y28" s="35">
        <v>0</v>
      </c>
      <c r="Z28" s="36"/>
    </row>
    <row r="29" spans="2:26" ht="38.25" x14ac:dyDescent="0.25">
      <c r="B29" s="45" t="s">
        <v>15</v>
      </c>
      <c r="C29" s="46" t="s">
        <v>5</v>
      </c>
      <c r="D29" s="46" t="s">
        <v>6</v>
      </c>
      <c r="E29" s="47"/>
      <c r="F29" s="46" t="s">
        <v>5</v>
      </c>
      <c r="G29" s="46" t="s">
        <v>5</v>
      </c>
      <c r="H29" s="46"/>
      <c r="I29" s="46"/>
      <c r="J29" s="46"/>
      <c r="K29" s="46"/>
      <c r="L29" s="46"/>
      <c r="M29" s="46"/>
      <c r="N29" s="48">
        <v>0</v>
      </c>
      <c r="O29" s="48">
        <v>0</v>
      </c>
      <c r="P29" s="48">
        <v>0</v>
      </c>
      <c r="Q29" s="108">
        <v>44.2</v>
      </c>
      <c r="R29" s="48">
        <v>0</v>
      </c>
      <c r="S29" s="48">
        <v>0</v>
      </c>
      <c r="T29" s="48">
        <v>0</v>
      </c>
      <c r="U29" s="48">
        <v>0</v>
      </c>
      <c r="V29" s="48">
        <v>90000</v>
      </c>
      <c r="W29" s="15">
        <f t="shared" si="3"/>
        <v>44.2</v>
      </c>
      <c r="X29" s="49"/>
      <c r="Y29" s="17"/>
      <c r="Z29" s="3"/>
    </row>
    <row r="30" spans="2:26" outlineLevel="3" x14ac:dyDescent="0.25">
      <c r="B30" s="38" t="s">
        <v>38</v>
      </c>
      <c r="C30" s="39" t="s">
        <v>5</v>
      </c>
      <c r="D30" s="39" t="s">
        <v>6</v>
      </c>
      <c r="E30" s="7"/>
      <c r="F30" s="39" t="s">
        <v>5</v>
      </c>
      <c r="G30" s="39" t="s">
        <v>5</v>
      </c>
      <c r="H30" s="39"/>
      <c r="I30" s="39"/>
      <c r="J30" s="39"/>
      <c r="K30" s="39"/>
      <c r="L30" s="39"/>
      <c r="M30" s="39"/>
      <c r="N30" s="40">
        <v>0</v>
      </c>
      <c r="O30" s="40">
        <v>948000</v>
      </c>
      <c r="P30" s="40">
        <v>3517.6</v>
      </c>
      <c r="Q30" s="106">
        <v>4063.8</v>
      </c>
      <c r="R30" s="40">
        <v>0</v>
      </c>
      <c r="S30" s="40">
        <v>0</v>
      </c>
      <c r="T30" s="40">
        <v>948000</v>
      </c>
      <c r="U30" s="40">
        <v>0</v>
      </c>
      <c r="V30" s="40">
        <v>2453500</v>
      </c>
      <c r="W30" s="15">
        <f t="shared" si="3"/>
        <v>546.20000000000027</v>
      </c>
      <c r="X30" s="16">
        <v>90000</v>
      </c>
      <c r="Y30" s="17">
        <v>0</v>
      </c>
      <c r="Z30" s="3"/>
    </row>
    <row r="31" spans="2:26" hidden="1" x14ac:dyDescent="0.25">
      <c r="B31" s="1" t="s">
        <v>129</v>
      </c>
      <c r="C31" s="26" t="s">
        <v>5</v>
      </c>
      <c r="D31" s="26" t="s">
        <v>6</v>
      </c>
      <c r="F31" s="26" t="s">
        <v>5</v>
      </c>
      <c r="G31" s="26" t="s">
        <v>5</v>
      </c>
      <c r="H31" s="26"/>
      <c r="I31" s="26"/>
      <c r="J31" s="26"/>
      <c r="K31" s="26"/>
      <c r="L31" s="26"/>
      <c r="M31" s="26"/>
      <c r="N31" s="28">
        <v>0</v>
      </c>
      <c r="O31" s="28">
        <v>0</v>
      </c>
      <c r="P31" s="28">
        <v>0</v>
      </c>
      <c r="Q31" s="104"/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15">
        <f t="shared" si="3"/>
        <v>0</v>
      </c>
      <c r="X31" s="16">
        <v>2453500</v>
      </c>
      <c r="Y31" s="17">
        <v>0.27870057327649567</v>
      </c>
      <c r="Z31" s="3"/>
    </row>
    <row r="32" spans="2:26" ht="25.5" hidden="1" x14ac:dyDescent="0.25">
      <c r="B32" s="1" t="s">
        <v>134</v>
      </c>
      <c r="C32" s="26"/>
      <c r="D32" s="26"/>
      <c r="F32" s="26"/>
      <c r="G32" s="26"/>
      <c r="H32" s="26"/>
      <c r="I32" s="26"/>
      <c r="J32" s="26"/>
      <c r="K32" s="26"/>
      <c r="L32" s="26"/>
      <c r="M32" s="26"/>
      <c r="N32" s="28"/>
      <c r="O32" s="28"/>
      <c r="P32" s="28">
        <v>0</v>
      </c>
      <c r="Q32" s="104"/>
      <c r="R32" s="28"/>
      <c r="S32" s="28"/>
      <c r="T32" s="28"/>
      <c r="U32" s="28"/>
      <c r="V32" s="28"/>
      <c r="W32" s="15">
        <f t="shared" si="3"/>
        <v>0</v>
      </c>
      <c r="X32" s="16"/>
      <c r="Y32" s="17"/>
      <c r="Z32" s="3"/>
    </row>
    <row r="33" spans="2:26" ht="38.25" hidden="1" x14ac:dyDescent="0.25">
      <c r="B33" s="1" t="s">
        <v>18</v>
      </c>
      <c r="C33" s="26"/>
      <c r="D33" s="26"/>
      <c r="F33" s="26"/>
      <c r="G33" s="26"/>
      <c r="H33" s="26"/>
      <c r="I33" s="26"/>
      <c r="J33" s="26"/>
      <c r="K33" s="26"/>
      <c r="L33" s="26"/>
      <c r="M33" s="26"/>
      <c r="N33" s="28"/>
      <c r="O33" s="51"/>
      <c r="P33" s="52">
        <v>0</v>
      </c>
      <c r="Q33" s="110"/>
      <c r="R33" s="28"/>
      <c r="S33" s="28"/>
      <c r="T33" s="28"/>
      <c r="U33" s="28"/>
      <c r="V33" s="28"/>
      <c r="W33" s="15">
        <f t="shared" si="3"/>
        <v>0</v>
      </c>
      <c r="X33" s="16"/>
      <c r="Y33" s="17"/>
      <c r="Z33" s="3"/>
    </row>
    <row r="34" spans="2:26" ht="38.25" hidden="1" x14ac:dyDescent="0.25">
      <c r="B34" s="45" t="s">
        <v>140</v>
      </c>
      <c r="C34" s="26"/>
      <c r="D34" s="26"/>
      <c r="F34" s="26"/>
      <c r="G34" s="26"/>
      <c r="H34" s="26"/>
      <c r="I34" s="26"/>
      <c r="J34" s="26"/>
      <c r="K34" s="26"/>
      <c r="L34" s="26"/>
      <c r="M34" s="26"/>
      <c r="N34" s="28"/>
      <c r="O34" s="28"/>
      <c r="P34" s="28">
        <v>0</v>
      </c>
      <c r="Q34" s="104"/>
      <c r="R34" s="28"/>
      <c r="S34" s="28"/>
      <c r="T34" s="28"/>
      <c r="U34" s="28"/>
      <c r="V34" s="28"/>
      <c r="W34" s="15">
        <f t="shared" si="3"/>
        <v>0</v>
      </c>
      <c r="X34" s="16"/>
      <c r="Y34" s="17"/>
      <c r="Z34" s="3"/>
    </row>
    <row r="35" spans="2:26" x14ac:dyDescent="0.25">
      <c r="B35" s="18" t="s">
        <v>39</v>
      </c>
      <c r="C35" s="19" t="s">
        <v>5</v>
      </c>
      <c r="D35" s="19" t="s">
        <v>6</v>
      </c>
      <c r="E35" s="20"/>
      <c r="F35" s="19" t="s">
        <v>5</v>
      </c>
      <c r="G35" s="19" t="s">
        <v>5</v>
      </c>
      <c r="H35" s="19"/>
      <c r="I35" s="19"/>
      <c r="J35" s="19"/>
      <c r="K35" s="19"/>
      <c r="L35" s="19"/>
      <c r="M35" s="19"/>
      <c r="N35" s="21">
        <v>0</v>
      </c>
      <c r="O35" s="21">
        <f t="shared" ref="O35:Q35" si="8">O36</f>
        <v>0</v>
      </c>
      <c r="P35" s="21">
        <f t="shared" si="8"/>
        <v>139.5</v>
      </c>
      <c r="Q35" s="102">
        <f t="shared" si="8"/>
        <v>30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15">
        <f t="shared" si="3"/>
        <v>-109.5</v>
      </c>
      <c r="X35" s="16">
        <v>0</v>
      </c>
      <c r="Y35" s="17">
        <v>0</v>
      </c>
      <c r="Z35" s="3"/>
    </row>
    <row r="36" spans="2:26" s="37" customFormat="1" ht="25.5" outlineLevel="2" x14ac:dyDescent="0.25">
      <c r="B36" s="22" t="s">
        <v>40</v>
      </c>
      <c r="C36" s="23" t="s">
        <v>5</v>
      </c>
      <c r="D36" s="23" t="s">
        <v>6</v>
      </c>
      <c r="E36" s="24"/>
      <c r="F36" s="23" t="s">
        <v>5</v>
      </c>
      <c r="G36" s="23" t="s">
        <v>5</v>
      </c>
      <c r="H36" s="23"/>
      <c r="I36" s="23"/>
      <c r="J36" s="23"/>
      <c r="K36" s="23"/>
      <c r="L36" s="23"/>
      <c r="M36" s="23"/>
      <c r="N36" s="25">
        <v>0</v>
      </c>
      <c r="O36" s="25">
        <f>O37+O39</f>
        <v>0</v>
      </c>
      <c r="P36" s="25">
        <f>P38+P39</f>
        <v>139.5</v>
      </c>
      <c r="Q36" s="103">
        <f>Q38+Q39</f>
        <v>30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15">
        <f t="shared" si="3"/>
        <v>-109.5</v>
      </c>
      <c r="X36" s="41">
        <v>0</v>
      </c>
      <c r="Y36" s="35">
        <v>0</v>
      </c>
      <c r="Z36" s="36"/>
    </row>
    <row r="37" spans="2:26" ht="25.5" hidden="1" outlineLevel="3" x14ac:dyDescent="0.25">
      <c r="B37" s="1" t="s">
        <v>41</v>
      </c>
      <c r="C37" s="26" t="s">
        <v>5</v>
      </c>
      <c r="D37" s="26" t="s">
        <v>6</v>
      </c>
      <c r="F37" s="26" t="s">
        <v>5</v>
      </c>
      <c r="G37" s="26" t="s">
        <v>5</v>
      </c>
      <c r="H37" s="26"/>
      <c r="I37" s="26"/>
      <c r="J37" s="26"/>
      <c r="K37" s="26"/>
      <c r="L37" s="26"/>
      <c r="M37" s="26"/>
      <c r="N37" s="28">
        <v>0</v>
      </c>
      <c r="O37" s="28">
        <v>0</v>
      </c>
      <c r="P37" s="28">
        <v>0</v>
      </c>
      <c r="Q37" s="104"/>
      <c r="R37" s="28">
        <v>0</v>
      </c>
      <c r="S37" s="28">
        <v>0</v>
      </c>
      <c r="T37" s="28">
        <v>0</v>
      </c>
      <c r="U37" s="28">
        <v>0</v>
      </c>
      <c r="V37" s="28">
        <v>281400</v>
      </c>
      <c r="W37" s="15">
        <f t="shared" si="3"/>
        <v>0</v>
      </c>
      <c r="X37" s="16">
        <v>0</v>
      </c>
      <c r="Y37" s="17">
        <v>0</v>
      </c>
      <c r="Z37" s="3"/>
    </row>
    <row r="38" spans="2:26" ht="25.5" outlineLevel="3" x14ac:dyDescent="0.25">
      <c r="B38" s="1" t="s">
        <v>142</v>
      </c>
      <c r="C38" s="26"/>
      <c r="D38" s="26"/>
      <c r="F38" s="26"/>
      <c r="G38" s="26"/>
      <c r="H38" s="26"/>
      <c r="I38" s="26"/>
      <c r="J38" s="26"/>
      <c r="K38" s="26"/>
      <c r="L38" s="26"/>
      <c r="M38" s="26"/>
      <c r="N38" s="28"/>
      <c r="O38" s="28"/>
      <c r="P38" s="28">
        <v>109.5</v>
      </c>
      <c r="Q38" s="104">
        <v>0</v>
      </c>
      <c r="R38" s="28"/>
      <c r="S38" s="28"/>
      <c r="T38" s="28"/>
      <c r="U38" s="28"/>
      <c r="V38" s="28"/>
      <c r="W38" s="15">
        <f t="shared" si="3"/>
        <v>-109.5</v>
      </c>
      <c r="X38" s="16"/>
      <c r="Y38" s="17"/>
      <c r="Z38" s="3"/>
    </row>
    <row r="39" spans="2:26" ht="25.5" x14ac:dyDescent="0.25">
      <c r="B39" s="1" t="s">
        <v>42</v>
      </c>
      <c r="C39" s="26" t="s">
        <v>5</v>
      </c>
      <c r="D39" s="26" t="s">
        <v>6</v>
      </c>
      <c r="F39" s="26" t="s">
        <v>5</v>
      </c>
      <c r="G39" s="26" t="s">
        <v>5</v>
      </c>
      <c r="H39" s="26"/>
      <c r="I39" s="26"/>
      <c r="J39" s="26"/>
      <c r="K39" s="26"/>
      <c r="L39" s="26"/>
      <c r="M39" s="26"/>
      <c r="N39" s="28">
        <v>0</v>
      </c>
      <c r="O39" s="28">
        <v>0</v>
      </c>
      <c r="P39" s="28">
        <v>30</v>
      </c>
      <c r="Q39" s="104">
        <v>30</v>
      </c>
      <c r="R39" s="28">
        <v>0</v>
      </c>
      <c r="S39" s="28">
        <v>0</v>
      </c>
      <c r="T39" s="28">
        <v>0</v>
      </c>
      <c r="U39" s="28">
        <v>0</v>
      </c>
      <c r="V39" s="28">
        <v>30000</v>
      </c>
      <c r="W39" s="15">
        <f t="shared" si="3"/>
        <v>0</v>
      </c>
      <c r="X39" s="16">
        <v>281400</v>
      </c>
      <c r="Y39" s="17">
        <v>0</v>
      </c>
      <c r="Z39" s="3"/>
    </row>
    <row r="40" spans="2:26" x14ac:dyDescent="0.25">
      <c r="B40" s="18" t="s">
        <v>43</v>
      </c>
      <c r="C40" s="19" t="s">
        <v>5</v>
      </c>
      <c r="D40" s="19" t="s">
        <v>6</v>
      </c>
      <c r="E40" s="20"/>
      <c r="F40" s="19" t="s">
        <v>5</v>
      </c>
      <c r="G40" s="19" t="s">
        <v>5</v>
      </c>
      <c r="H40" s="19"/>
      <c r="I40" s="19"/>
      <c r="J40" s="19"/>
      <c r="K40" s="19"/>
      <c r="L40" s="19"/>
      <c r="M40" s="19"/>
      <c r="N40" s="21">
        <v>0</v>
      </c>
      <c r="O40" s="21">
        <f t="shared" ref="O40" si="9">O41</f>
        <v>99000</v>
      </c>
      <c r="P40" s="21">
        <f>P42+P43</f>
        <v>2215.6</v>
      </c>
      <c r="Q40" s="102">
        <f>Q42+Q43</f>
        <v>2010.6999999999998</v>
      </c>
      <c r="R40" s="21">
        <v>0</v>
      </c>
      <c r="S40" s="21">
        <v>0</v>
      </c>
      <c r="T40" s="21">
        <v>0</v>
      </c>
      <c r="U40" s="21">
        <v>99000</v>
      </c>
      <c r="V40" s="21">
        <v>1024800</v>
      </c>
      <c r="W40" s="15">
        <f t="shared" si="3"/>
        <v>-204.90000000000009</v>
      </c>
      <c r="X40" s="16">
        <v>1123800</v>
      </c>
      <c r="Y40" s="17">
        <v>0</v>
      </c>
      <c r="Z40" s="3"/>
    </row>
    <row r="41" spans="2:26" s="37" customFormat="1" ht="25.5" outlineLevel="1" x14ac:dyDescent="0.25">
      <c r="B41" s="22" t="s">
        <v>44</v>
      </c>
      <c r="C41" s="23" t="s">
        <v>5</v>
      </c>
      <c r="D41" s="23" t="s">
        <v>6</v>
      </c>
      <c r="E41" s="24"/>
      <c r="F41" s="23" t="s">
        <v>5</v>
      </c>
      <c r="G41" s="23" t="s">
        <v>5</v>
      </c>
      <c r="H41" s="23"/>
      <c r="I41" s="23"/>
      <c r="J41" s="23"/>
      <c r="K41" s="23"/>
      <c r="L41" s="23"/>
      <c r="M41" s="23"/>
      <c r="N41" s="25">
        <v>0</v>
      </c>
      <c r="O41" s="25">
        <f t="shared" ref="O41" si="10">O42</f>
        <v>99000</v>
      </c>
      <c r="P41" s="25">
        <f>P42+P43</f>
        <v>2215.6</v>
      </c>
      <c r="Q41" s="103">
        <f>Q42+Q43</f>
        <v>2010.6999999999998</v>
      </c>
      <c r="R41" s="25">
        <v>0</v>
      </c>
      <c r="S41" s="25">
        <v>0</v>
      </c>
      <c r="T41" s="25">
        <v>0</v>
      </c>
      <c r="U41" s="25">
        <v>99000</v>
      </c>
      <c r="V41" s="25">
        <v>1024800</v>
      </c>
      <c r="W41" s="15">
        <f t="shared" si="3"/>
        <v>-204.90000000000009</v>
      </c>
      <c r="X41" s="41">
        <v>1123800</v>
      </c>
      <c r="Y41" s="35">
        <v>0</v>
      </c>
      <c r="Z41" s="36"/>
    </row>
    <row r="42" spans="2:26" ht="25.5" outlineLevel="1" x14ac:dyDescent="0.25">
      <c r="B42" s="1" t="s">
        <v>45</v>
      </c>
      <c r="C42" s="26" t="s">
        <v>5</v>
      </c>
      <c r="D42" s="26" t="s">
        <v>6</v>
      </c>
      <c r="F42" s="26" t="s">
        <v>5</v>
      </c>
      <c r="G42" s="26" t="s">
        <v>5</v>
      </c>
      <c r="H42" s="26"/>
      <c r="I42" s="26"/>
      <c r="J42" s="26"/>
      <c r="K42" s="26"/>
      <c r="L42" s="26"/>
      <c r="M42" s="26"/>
      <c r="N42" s="28">
        <v>0</v>
      </c>
      <c r="O42" s="28">
        <v>99000</v>
      </c>
      <c r="P42" s="28">
        <v>1011.6</v>
      </c>
      <c r="Q42" s="104">
        <v>1645.3</v>
      </c>
      <c r="R42" s="28">
        <v>0</v>
      </c>
      <c r="S42" s="28">
        <v>0</v>
      </c>
      <c r="T42" s="28">
        <v>0</v>
      </c>
      <c r="U42" s="28">
        <v>99000</v>
      </c>
      <c r="V42" s="28">
        <v>1024800</v>
      </c>
      <c r="W42" s="15">
        <f t="shared" si="3"/>
        <v>633.69999999999993</v>
      </c>
      <c r="X42" s="16"/>
      <c r="Y42" s="17"/>
      <c r="Z42" s="3"/>
    </row>
    <row r="43" spans="2:26" ht="51" outlineLevel="1" x14ac:dyDescent="0.25">
      <c r="B43" s="1" t="s">
        <v>138</v>
      </c>
      <c r="C43" s="26"/>
      <c r="D43" s="26"/>
      <c r="F43" s="26"/>
      <c r="G43" s="26"/>
      <c r="H43" s="26"/>
      <c r="I43" s="26"/>
      <c r="J43" s="26"/>
      <c r="K43" s="26"/>
      <c r="L43" s="26"/>
      <c r="M43" s="26"/>
      <c r="N43" s="28"/>
      <c r="O43" s="28"/>
      <c r="P43" s="28">
        <v>1204</v>
      </c>
      <c r="Q43" s="104">
        <v>365.4</v>
      </c>
      <c r="R43" s="28"/>
      <c r="S43" s="28"/>
      <c r="T43" s="28"/>
      <c r="U43" s="28"/>
      <c r="V43" s="28"/>
      <c r="W43" s="15">
        <f t="shared" si="3"/>
        <v>-838.6</v>
      </c>
      <c r="X43" s="16"/>
      <c r="Y43" s="17"/>
      <c r="Z43" s="3"/>
    </row>
    <row r="44" spans="2:26" ht="27" x14ac:dyDescent="0.25">
      <c r="B44" s="18" t="s">
        <v>46</v>
      </c>
      <c r="C44" s="19" t="s">
        <v>5</v>
      </c>
      <c r="D44" s="19" t="s">
        <v>6</v>
      </c>
      <c r="E44" s="20"/>
      <c r="F44" s="19" t="s">
        <v>5</v>
      </c>
      <c r="G44" s="19" t="s">
        <v>5</v>
      </c>
      <c r="H44" s="19"/>
      <c r="I44" s="19"/>
      <c r="J44" s="19"/>
      <c r="K44" s="19"/>
      <c r="L44" s="19"/>
      <c r="M44" s="19"/>
      <c r="N44" s="21">
        <v>0</v>
      </c>
      <c r="O44" s="21" t="e">
        <f>O45+O61+O80+O83+O94</f>
        <v>#REF!</v>
      </c>
      <c r="P44" s="21">
        <f>P45+P61+P80+P83+P94</f>
        <v>246964.80000000002</v>
      </c>
      <c r="Q44" s="102">
        <f>Q45+Q61+Q80+Q83+Q94</f>
        <v>131940</v>
      </c>
      <c r="R44" s="21">
        <v>0</v>
      </c>
      <c r="S44" s="21">
        <v>0</v>
      </c>
      <c r="T44" s="21">
        <v>0</v>
      </c>
      <c r="U44" s="21">
        <v>0</v>
      </c>
      <c r="V44" s="21">
        <v>1450000</v>
      </c>
      <c r="W44" s="15">
        <f t="shared" si="3"/>
        <v>-115024.80000000002</v>
      </c>
      <c r="X44" s="16">
        <v>1450000</v>
      </c>
      <c r="Y44" s="17">
        <v>0</v>
      </c>
      <c r="Z44" s="3"/>
    </row>
    <row r="45" spans="2:26" outlineLevel="1" x14ac:dyDescent="0.25">
      <c r="B45" s="18" t="s">
        <v>47</v>
      </c>
      <c r="C45" s="19" t="s">
        <v>5</v>
      </c>
      <c r="D45" s="19" t="s">
        <v>6</v>
      </c>
      <c r="E45" s="20"/>
      <c r="F45" s="19" t="s">
        <v>5</v>
      </c>
      <c r="G45" s="19" t="s">
        <v>5</v>
      </c>
      <c r="H45" s="19"/>
      <c r="I45" s="19"/>
      <c r="J45" s="19"/>
      <c r="K45" s="19"/>
      <c r="L45" s="19"/>
      <c r="M45" s="19"/>
      <c r="N45" s="21">
        <v>0</v>
      </c>
      <c r="O45" s="21">
        <f t="shared" ref="O45" si="11">O46</f>
        <v>7814848.9900000002</v>
      </c>
      <c r="P45" s="21">
        <f>P46</f>
        <v>69859.200000000012</v>
      </c>
      <c r="Q45" s="102">
        <f>Q46</f>
        <v>40587.699999999997</v>
      </c>
      <c r="R45" s="21">
        <v>0</v>
      </c>
      <c r="S45" s="21">
        <v>0</v>
      </c>
      <c r="T45" s="21">
        <v>0</v>
      </c>
      <c r="U45" s="21">
        <v>0</v>
      </c>
      <c r="V45" s="21">
        <v>1450000</v>
      </c>
      <c r="W45" s="15">
        <f t="shared" si="3"/>
        <v>-29271.500000000015</v>
      </c>
      <c r="X45" s="16">
        <v>1450000</v>
      </c>
      <c r="Y45" s="17">
        <v>0</v>
      </c>
      <c r="Z45" s="3"/>
    </row>
    <row r="46" spans="2:26" s="37" customFormat="1" outlineLevel="2" x14ac:dyDescent="0.25">
      <c r="B46" s="22" t="s">
        <v>48</v>
      </c>
      <c r="C46" s="23" t="s">
        <v>5</v>
      </c>
      <c r="D46" s="23" t="s">
        <v>6</v>
      </c>
      <c r="E46" s="24"/>
      <c r="F46" s="23" t="s">
        <v>5</v>
      </c>
      <c r="G46" s="23" t="s">
        <v>5</v>
      </c>
      <c r="H46" s="23"/>
      <c r="I46" s="23"/>
      <c r="J46" s="23"/>
      <c r="K46" s="23"/>
      <c r="L46" s="23"/>
      <c r="M46" s="23"/>
      <c r="N46" s="25">
        <v>0</v>
      </c>
      <c r="O46" s="25">
        <f t="shared" ref="O46" si="12">O48+O49+O51+O52+O53+O55+O58+O60</f>
        <v>7814848.9900000002</v>
      </c>
      <c r="P46" s="25">
        <f>P48+P49+P51+P52+P53+P54+P55+P58+P60+P50+P56+P57+P59+P47</f>
        <v>69859.200000000012</v>
      </c>
      <c r="Q46" s="103">
        <f>Q48+Q49+Q51+Q52+Q53+Q54+Q55+Q58+Q60+Q50+Q56+Q57+Q59+Q47</f>
        <v>40587.699999999997</v>
      </c>
      <c r="R46" s="25">
        <v>0</v>
      </c>
      <c r="S46" s="25">
        <v>0</v>
      </c>
      <c r="T46" s="25">
        <v>0</v>
      </c>
      <c r="U46" s="25">
        <v>0</v>
      </c>
      <c r="V46" s="25">
        <v>1450000</v>
      </c>
      <c r="W46" s="15">
        <f t="shared" si="3"/>
        <v>-29271.500000000015</v>
      </c>
      <c r="X46" s="41">
        <v>1450000</v>
      </c>
      <c r="Y46" s="35">
        <v>0</v>
      </c>
      <c r="Z46" s="36"/>
    </row>
    <row r="47" spans="2:26" s="37" customFormat="1" ht="30.75" customHeight="1" outlineLevel="2" x14ac:dyDescent="0.25">
      <c r="B47" s="1" t="s">
        <v>152</v>
      </c>
      <c r="C47" s="23"/>
      <c r="D47" s="23"/>
      <c r="E47" s="24"/>
      <c r="F47" s="23"/>
      <c r="G47" s="23"/>
      <c r="H47" s="23"/>
      <c r="I47" s="23"/>
      <c r="J47" s="23"/>
      <c r="K47" s="23"/>
      <c r="L47" s="23"/>
      <c r="M47" s="23"/>
      <c r="N47" s="25"/>
      <c r="O47" s="25"/>
      <c r="P47" s="25">
        <v>38.5</v>
      </c>
      <c r="Q47" s="103">
        <v>0</v>
      </c>
      <c r="R47" s="25"/>
      <c r="S47" s="25"/>
      <c r="T47" s="25"/>
      <c r="U47" s="25"/>
      <c r="V47" s="25"/>
      <c r="W47" s="15">
        <f t="shared" si="3"/>
        <v>-38.5</v>
      </c>
      <c r="X47" s="41"/>
      <c r="Y47" s="35"/>
      <c r="Z47" s="36"/>
    </row>
    <row r="48" spans="2:26" outlineLevel="2" x14ac:dyDescent="0.25">
      <c r="B48" s="1" t="s">
        <v>49</v>
      </c>
      <c r="C48" s="26" t="s">
        <v>5</v>
      </c>
      <c r="D48" s="26" t="s">
        <v>6</v>
      </c>
      <c r="F48" s="26" t="s">
        <v>5</v>
      </c>
      <c r="G48" s="26" t="s">
        <v>5</v>
      </c>
      <c r="H48" s="26"/>
      <c r="I48" s="26"/>
      <c r="J48" s="26"/>
      <c r="K48" s="26"/>
      <c r="L48" s="26"/>
      <c r="M48" s="26"/>
      <c r="N48" s="28">
        <v>0</v>
      </c>
      <c r="O48" s="28">
        <v>0</v>
      </c>
      <c r="P48" s="28">
        <v>0</v>
      </c>
      <c r="Q48" s="104">
        <v>600</v>
      </c>
      <c r="R48" s="28">
        <v>0</v>
      </c>
      <c r="S48" s="28">
        <v>0</v>
      </c>
      <c r="T48" s="28">
        <v>0</v>
      </c>
      <c r="U48" s="28">
        <v>0</v>
      </c>
      <c r="V48" s="28">
        <v>1450000</v>
      </c>
      <c r="W48" s="15">
        <f t="shared" si="3"/>
        <v>600</v>
      </c>
      <c r="X48" s="16"/>
      <c r="Y48" s="17"/>
      <c r="Z48" s="3"/>
    </row>
    <row r="49" spans="2:26" outlineLevel="3" x14ac:dyDescent="0.25">
      <c r="B49" s="1" t="s">
        <v>50</v>
      </c>
      <c r="C49" s="26" t="s">
        <v>5</v>
      </c>
      <c r="D49" s="26" t="s">
        <v>6</v>
      </c>
      <c r="F49" s="26" t="s">
        <v>5</v>
      </c>
      <c r="G49" s="26" t="s">
        <v>5</v>
      </c>
      <c r="H49" s="26"/>
      <c r="I49" s="26"/>
      <c r="J49" s="26"/>
      <c r="K49" s="26"/>
      <c r="L49" s="26"/>
      <c r="M49" s="26"/>
      <c r="N49" s="28">
        <v>0</v>
      </c>
      <c r="O49" s="28">
        <v>4125038.42</v>
      </c>
      <c r="P49" s="28">
        <v>15637.9</v>
      </c>
      <c r="Q49" s="104">
        <v>21306.1</v>
      </c>
      <c r="R49" s="28">
        <v>0</v>
      </c>
      <c r="S49" s="28">
        <v>0</v>
      </c>
      <c r="T49" s="28">
        <v>2874975.74</v>
      </c>
      <c r="U49" s="28">
        <v>1250062.68</v>
      </c>
      <c r="V49" s="28">
        <v>15283661.58</v>
      </c>
      <c r="W49" s="15">
        <f t="shared" si="3"/>
        <v>5668.1999999999989</v>
      </c>
      <c r="X49" s="16">
        <v>1450000</v>
      </c>
      <c r="Y49" s="17">
        <v>0</v>
      </c>
      <c r="Z49" s="3"/>
    </row>
    <row r="50" spans="2:26" ht="25.5" hidden="1" outlineLevel="3" x14ac:dyDescent="0.25">
      <c r="B50" s="1" t="s">
        <v>143</v>
      </c>
      <c r="C50" s="26"/>
      <c r="D50" s="26"/>
      <c r="F50" s="26"/>
      <c r="G50" s="26"/>
      <c r="H50" s="26"/>
      <c r="I50" s="26"/>
      <c r="J50" s="26"/>
      <c r="K50" s="26"/>
      <c r="L50" s="26"/>
      <c r="M50" s="26"/>
      <c r="N50" s="28"/>
      <c r="O50" s="28"/>
      <c r="P50" s="28">
        <v>0</v>
      </c>
      <c r="Q50" s="104">
        <v>0</v>
      </c>
      <c r="R50" s="28"/>
      <c r="S50" s="28"/>
      <c r="T50" s="28"/>
      <c r="U50" s="28"/>
      <c r="V50" s="28"/>
      <c r="W50" s="15">
        <f t="shared" si="3"/>
        <v>0</v>
      </c>
      <c r="X50" s="16"/>
      <c r="Y50" s="17"/>
      <c r="Z50" s="3"/>
    </row>
    <row r="51" spans="2:26" x14ac:dyDescent="0.25">
      <c r="B51" s="1" t="s">
        <v>51</v>
      </c>
      <c r="C51" s="26" t="s">
        <v>5</v>
      </c>
      <c r="D51" s="26" t="s">
        <v>6</v>
      </c>
      <c r="F51" s="26" t="s">
        <v>5</v>
      </c>
      <c r="G51" s="26" t="s">
        <v>5</v>
      </c>
      <c r="H51" s="26"/>
      <c r="I51" s="26"/>
      <c r="J51" s="26"/>
      <c r="K51" s="26"/>
      <c r="L51" s="26"/>
      <c r="M51" s="26"/>
      <c r="N51" s="28">
        <v>0</v>
      </c>
      <c r="O51" s="28">
        <v>358056.57</v>
      </c>
      <c r="P51" s="28">
        <v>725.6</v>
      </c>
      <c r="Q51" s="104">
        <v>1388.2</v>
      </c>
      <c r="R51" s="28">
        <v>0</v>
      </c>
      <c r="S51" s="28">
        <v>0</v>
      </c>
      <c r="T51" s="28">
        <v>216611.15</v>
      </c>
      <c r="U51" s="28">
        <v>141445.42000000001</v>
      </c>
      <c r="V51" s="28">
        <v>812043.43</v>
      </c>
      <c r="W51" s="15">
        <f t="shared" si="3"/>
        <v>662.6</v>
      </c>
      <c r="X51" s="16">
        <v>16533724.26</v>
      </c>
      <c r="Y51" s="17">
        <v>0.14812819714870135</v>
      </c>
      <c r="Z51" s="3"/>
    </row>
    <row r="52" spans="2:26" x14ac:dyDescent="0.25">
      <c r="B52" s="1" t="s">
        <v>52</v>
      </c>
      <c r="C52" s="26" t="s">
        <v>5</v>
      </c>
      <c r="D52" s="26" t="s">
        <v>6</v>
      </c>
      <c r="F52" s="26" t="s">
        <v>5</v>
      </c>
      <c r="G52" s="26" t="s">
        <v>5</v>
      </c>
      <c r="H52" s="26"/>
      <c r="I52" s="26"/>
      <c r="J52" s="26"/>
      <c r="K52" s="26"/>
      <c r="L52" s="26"/>
      <c r="M52" s="26"/>
      <c r="N52" s="28">
        <v>0</v>
      </c>
      <c r="O52" s="28">
        <v>179455.5</v>
      </c>
      <c r="P52" s="28">
        <v>300</v>
      </c>
      <c r="Q52" s="104">
        <v>3957.9</v>
      </c>
      <c r="R52" s="28">
        <v>0</v>
      </c>
      <c r="S52" s="28">
        <v>0</v>
      </c>
      <c r="T52" s="28">
        <v>179455.5</v>
      </c>
      <c r="U52" s="28">
        <v>0</v>
      </c>
      <c r="V52" s="28">
        <v>474544.5</v>
      </c>
      <c r="W52" s="15">
        <f t="shared" si="3"/>
        <v>3657.9</v>
      </c>
      <c r="X52" s="16">
        <v>953488.85</v>
      </c>
      <c r="Y52" s="17">
        <v>0.18512191265703787</v>
      </c>
      <c r="Z52" s="3"/>
    </row>
    <row r="53" spans="2:26" x14ac:dyDescent="0.25">
      <c r="B53" s="1" t="s">
        <v>53</v>
      </c>
      <c r="C53" s="26" t="s">
        <v>5</v>
      </c>
      <c r="D53" s="26" t="s">
        <v>6</v>
      </c>
      <c r="F53" s="26" t="s">
        <v>5</v>
      </c>
      <c r="G53" s="26" t="s">
        <v>5</v>
      </c>
      <c r="H53" s="26"/>
      <c r="I53" s="26"/>
      <c r="J53" s="26"/>
      <c r="K53" s="26"/>
      <c r="L53" s="26"/>
      <c r="M53" s="26"/>
      <c r="N53" s="28">
        <v>0</v>
      </c>
      <c r="O53" s="28">
        <v>3032400</v>
      </c>
      <c r="P53" s="28">
        <v>5855.7</v>
      </c>
      <c r="Q53" s="104">
        <v>7190</v>
      </c>
      <c r="R53" s="28">
        <v>0</v>
      </c>
      <c r="S53" s="28">
        <v>0</v>
      </c>
      <c r="T53" s="28">
        <v>2426187.34</v>
      </c>
      <c r="U53" s="28">
        <v>606212.66</v>
      </c>
      <c r="V53" s="28">
        <v>5867600</v>
      </c>
      <c r="W53" s="15">
        <f t="shared" si="3"/>
        <v>1334.3000000000002</v>
      </c>
      <c r="X53" s="16">
        <v>474544.5</v>
      </c>
      <c r="Y53" s="17">
        <v>0.2743967889908257</v>
      </c>
      <c r="Z53" s="3"/>
    </row>
    <row r="54" spans="2:26" hidden="1" x14ac:dyDescent="0.25">
      <c r="B54" s="1" t="s">
        <v>139</v>
      </c>
      <c r="C54" s="26"/>
      <c r="D54" s="26"/>
      <c r="F54" s="26"/>
      <c r="G54" s="26"/>
      <c r="H54" s="26"/>
      <c r="I54" s="26"/>
      <c r="J54" s="26"/>
      <c r="K54" s="26"/>
      <c r="L54" s="26"/>
      <c r="M54" s="26"/>
      <c r="N54" s="28"/>
      <c r="O54" s="28"/>
      <c r="P54" s="28">
        <v>0</v>
      </c>
      <c r="Q54" s="104"/>
      <c r="R54" s="28"/>
      <c r="S54" s="28"/>
      <c r="T54" s="28"/>
      <c r="U54" s="28"/>
      <c r="V54" s="28"/>
      <c r="W54" s="15">
        <f t="shared" si="3"/>
        <v>0</v>
      </c>
      <c r="X54" s="16"/>
      <c r="Y54" s="17"/>
      <c r="Z54" s="3"/>
    </row>
    <row r="55" spans="2:26" ht="51" hidden="1" x14ac:dyDescent="0.25">
      <c r="B55" s="1" t="s">
        <v>54</v>
      </c>
      <c r="C55" s="26" t="s">
        <v>5</v>
      </c>
      <c r="D55" s="26" t="s">
        <v>6</v>
      </c>
      <c r="F55" s="26" t="s">
        <v>5</v>
      </c>
      <c r="G55" s="26" t="s">
        <v>5</v>
      </c>
      <c r="H55" s="26"/>
      <c r="I55" s="26"/>
      <c r="J55" s="26"/>
      <c r="K55" s="26"/>
      <c r="L55" s="26"/>
      <c r="M55" s="26"/>
      <c r="N55" s="28">
        <v>0</v>
      </c>
      <c r="O55" s="28">
        <v>0</v>
      </c>
      <c r="P55" s="28">
        <v>0</v>
      </c>
      <c r="Q55" s="104">
        <v>0</v>
      </c>
      <c r="R55" s="28">
        <v>0</v>
      </c>
      <c r="S55" s="28">
        <v>0</v>
      </c>
      <c r="T55" s="28">
        <v>0</v>
      </c>
      <c r="U55" s="28">
        <v>0</v>
      </c>
      <c r="V55" s="28">
        <v>510200</v>
      </c>
      <c r="W55" s="15">
        <f t="shared" si="3"/>
        <v>0</v>
      </c>
      <c r="X55" s="16">
        <v>6473812.6600000001</v>
      </c>
      <c r="Y55" s="17">
        <v>0.27260531910112362</v>
      </c>
      <c r="Z55" s="3"/>
    </row>
    <row r="56" spans="2:26" ht="51" x14ac:dyDescent="0.25">
      <c r="B56" s="1" t="s">
        <v>153</v>
      </c>
      <c r="C56" s="26"/>
      <c r="D56" s="26"/>
      <c r="F56" s="26"/>
      <c r="G56" s="26"/>
      <c r="H56" s="26"/>
      <c r="I56" s="26"/>
      <c r="J56" s="26"/>
      <c r="K56" s="26"/>
      <c r="L56" s="26"/>
      <c r="M56" s="26"/>
      <c r="N56" s="28"/>
      <c r="O56" s="28"/>
      <c r="P56" s="28">
        <v>45670.3</v>
      </c>
      <c r="Q56" s="104">
        <v>5608</v>
      </c>
      <c r="R56" s="28"/>
      <c r="S56" s="28"/>
      <c r="T56" s="28"/>
      <c r="U56" s="28"/>
      <c r="V56" s="28"/>
      <c r="W56" s="15">
        <f t="shared" si="3"/>
        <v>-40062.300000000003</v>
      </c>
      <c r="X56" s="16"/>
      <c r="Y56" s="17"/>
      <c r="Z56" s="3"/>
    </row>
    <row r="57" spans="2:26" ht="25.5" x14ac:dyDescent="0.25">
      <c r="B57" s="1" t="s">
        <v>154</v>
      </c>
      <c r="C57" s="26"/>
      <c r="D57" s="26"/>
      <c r="F57" s="26"/>
      <c r="G57" s="26"/>
      <c r="H57" s="26"/>
      <c r="I57" s="26"/>
      <c r="J57" s="26"/>
      <c r="K57" s="26"/>
      <c r="L57" s="26"/>
      <c r="M57" s="26"/>
      <c r="N57" s="28"/>
      <c r="O57" s="28"/>
      <c r="P57" s="28">
        <v>784.6</v>
      </c>
      <c r="Q57" s="104">
        <v>0</v>
      </c>
      <c r="R57" s="28"/>
      <c r="S57" s="28"/>
      <c r="T57" s="28"/>
      <c r="U57" s="28"/>
      <c r="V57" s="28"/>
      <c r="W57" s="15">
        <f t="shared" si="3"/>
        <v>-784.6</v>
      </c>
      <c r="X57" s="16"/>
      <c r="Y57" s="17"/>
      <c r="Z57" s="3"/>
    </row>
    <row r="58" spans="2:26" ht="25.5" x14ac:dyDescent="0.25">
      <c r="B58" s="1" t="s">
        <v>55</v>
      </c>
      <c r="C58" s="26" t="s">
        <v>5</v>
      </c>
      <c r="D58" s="26" t="s">
        <v>6</v>
      </c>
      <c r="F58" s="26" t="s">
        <v>5</v>
      </c>
      <c r="G58" s="26" t="s">
        <v>5</v>
      </c>
      <c r="H58" s="26"/>
      <c r="I58" s="26"/>
      <c r="J58" s="26"/>
      <c r="K58" s="26"/>
      <c r="L58" s="26"/>
      <c r="M58" s="26"/>
      <c r="N58" s="28">
        <v>0</v>
      </c>
      <c r="O58" s="28">
        <v>89012</v>
      </c>
      <c r="P58" s="28">
        <v>805.3</v>
      </c>
      <c r="Q58" s="104">
        <v>537.5</v>
      </c>
      <c r="R58" s="28">
        <v>0</v>
      </c>
      <c r="S58" s="28">
        <v>0</v>
      </c>
      <c r="T58" s="28">
        <v>89012</v>
      </c>
      <c r="U58" s="28">
        <v>0</v>
      </c>
      <c r="V58" s="28">
        <v>1120576.5</v>
      </c>
      <c r="W58" s="15">
        <f t="shared" si="3"/>
        <v>-267.79999999999995</v>
      </c>
      <c r="X58" s="16">
        <v>510200</v>
      </c>
      <c r="Y58" s="17">
        <v>0</v>
      </c>
      <c r="Z58" s="3"/>
    </row>
    <row r="59" spans="2:26" ht="25.5" x14ac:dyDescent="0.25">
      <c r="B59" s="1" t="s">
        <v>155</v>
      </c>
      <c r="C59" s="26"/>
      <c r="D59" s="26"/>
      <c r="F59" s="26"/>
      <c r="G59" s="26"/>
      <c r="H59" s="26"/>
      <c r="I59" s="26"/>
      <c r="J59" s="26"/>
      <c r="K59" s="26"/>
      <c r="L59" s="26"/>
      <c r="M59" s="26"/>
      <c r="N59" s="28"/>
      <c r="O59" s="28"/>
      <c r="P59" s="28">
        <v>41.3</v>
      </c>
      <c r="Q59" s="104">
        <v>0</v>
      </c>
      <c r="R59" s="28"/>
      <c r="S59" s="28"/>
      <c r="T59" s="28"/>
      <c r="U59" s="28"/>
      <c r="V59" s="28"/>
      <c r="W59" s="15">
        <f t="shared" si="3"/>
        <v>-41.3</v>
      </c>
      <c r="X59" s="16"/>
      <c r="Y59" s="17"/>
      <c r="Z59" s="3"/>
    </row>
    <row r="60" spans="2:26" ht="25.5" hidden="1" x14ac:dyDescent="0.25">
      <c r="B60" s="1" t="s">
        <v>56</v>
      </c>
      <c r="C60" s="26" t="s">
        <v>5</v>
      </c>
      <c r="D60" s="26" t="s">
        <v>6</v>
      </c>
      <c r="F60" s="26" t="s">
        <v>5</v>
      </c>
      <c r="G60" s="26" t="s">
        <v>5</v>
      </c>
      <c r="H60" s="26"/>
      <c r="I60" s="26"/>
      <c r="J60" s="26"/>
      <c r="K60" s="26"/>
      <c r="L60" s="26"/>
      <c r="M60" s="26"/>
      <c r="N60" s="28">
        <v>0</v>
      </c>
      <c r="O60" s="28">
        <v>30886.5</v>
      </c>
      <c r="P60" s="28"/>
      <c r="Q60" s="104"/>
      <c r="R60" s="28">
        <v>0</v>
      </c>
      <c r="S60" s="28">
        <v>0</v>
      </c>
      <c r="T60" s="28">
        <v>30886.5</v>
      </c>
      <c r="U60" s="28">
        <v>0</v>
      </c>
      <c r="V60" s="28">
        <v>369113.5</v>
      </c>
      <c r="W60" s="15">
        <f t="shared" si="3"/>
        <v>0</v>
      </c>
      <c r="X60" s="16">
        <v>1120576.5</v>
      </c>
      <c r="Y60" s="17">
        <v>7.3588662590624826E-2</v>
      </c>
      <c r="Z60" s="3"/>
    </row>
    <row r="61" spans="2:26" ht="27" x14ac:dyDescent="0.25">
      <c r="B61" s="18" t="s">
        <v>57</v>
      </c>
      <c r="C61" s="19" t="s">
        <v>5</v>
      </c>
      <c r="D61" s="19" t="s">
        <v>6</v>
      </c>
      <c r="E61" s="20"/>
      <c r="F61" s="19" t="s">
        <v>5</v>
      </c>
      <c r="G61" s="19" t="s">
        <v>5</v>
      </c>
      <c r="H61" s="19"/>
      <c r="I61" s="19"/>
      <c r="J61" s="19"/>
      <c r="K61" s="19"/>
      <c r="L61" s="19"/>
      <c r="M61" s="19"/>
      <c r="N61" s="21">
        <v>0</v>
      </c>
      <c r="O61" s="21">
        <f t="shared" ref="O61" si="13">O62+O74+O68</f>
        <v>23692187.169999998</v>
      </c>
      <c r="P61" s="21">
        <f>P62+P74+P68</f>
        <v>30495.599999999999</v>
      </c>
      <c r="Q61" s="102">
        <f>Q62+Q74+Q68</f>
        <v>37095.199999999997</v>
      </c>
      <c r="R61" s="21">
        <f t="shared" ref="R61:V61" si="14">R62+R74+R68</f>
        <v>0</v>
      </c>
      <c r="S61" s="21">
        <f t="shared" si="14"/>
        <v>0</v>
      </c>
      <c r="T61" s="21">
        <f t="shared" si="14"/>
        <v>19953931.289999999</v>
      </c>
      <c r="U61" s="21">
        <f t="shared" si="14"/>
        <v>0</v>
      </c>
      <c r="V61" s="21">
        <f t="shared" si="14"/>
        <v>48513468.710000001</v>
      </c>
      <c r="W61" s="15">
        <f t="shared" si="3"/>
        <v>6599.5999999999985</v>
      </c>
      <c r="X61" s="16">
        <v>309000</v>
      </c>
      <c r="Y61" s="17">
        <v>0</v>
      </c>
      <c r="Z61" s="3"/>
    </row>
    <row r="62" spans="2:26" s="37" customFormat="1" outlineLevel="2" x14ac:dyDescent="0.25">
      <c r="B62" s="53" t="s">
        <v>58</v>
      </c>
      <c r="C62" s="54" t="s">
        <v>5</v>
      </c>
      <c r="D62" s="54" t="s">
        <v>6</v>
      </c>
      <c r="E62" s="55"/>
      <c r="F62" s="54" t="s">
        <v>5</v>
      </c>
      <c r="G62" s="54" t="s">
        <v>5</v>
      </c>
      <c r="H62" s="54"/>
      <c r="I62" s="54"/>
      <c r="J62" s="54"/>
      <c r="K62" s="54"/>
      <c r="L62" s="54"/>
      <c r="M62" s="54"/>
      <c r="N62" s="56">
        <v>0</v>
      </c>
      <c r="O62" s="56">
        <f t="shared" ref="O62" si="15">O63+O64+O65+O66</f>
        <v>3738255.88</v>
      </c>
      <c r="P62" s="56">
        <f t="shared" ref="P62:Q62" si="16">P63+P64+P65+P66</f>
        <v>17709.3</v>
      </c>
      <c r="Q62" s="111">
        <f t="shared" si="16"/>
        <v>21911.9</v>
      </c>
      <c r="R62" s="56">
        <v>0</v>
      </c>
      <c r="S62" s="56">
        <v>0</v>
      </c>
      <c r="T62" s="56">
        <v>0</v>
      </c>
      <c r="U62" s="56">
        <v>0</v>
      </c>
      <c r="V62" s="56">
        <v>309000</v>
      </c>
      <c r="W62" s="15">
        <f t="shared" si="3"/>
        <v>4202.6000000000022</v>
      </c>
      <c r="X62" s="41">
        <v>309000</v>
      </c>
      <c r="Y62" s="35">
        <v>0</v>
      </c>
      <c r="Z62" s="36"/>
    </row>
    <row r="63" spans="2:26" ht="25.5" outlineLevel="2" x14ac:dyDescent="0.25">
      <c r="B63" s="45" t="s">
        <v>59</v>
      </c>
      <c r="C63" s="46" t="s">
        <v>5</v>
      </c>
      <c r="D63" s="46" t="s">
        <v>6</v>
      </c>
      <c r="E63" s="47"/>
      <c r="F63" s="46" t="s">
        <v>5</v>
      </c>
      <c r="G63" s="46" t="s">
        <v>5</v>
      </c>
      <c r="H63" s="46"/>
      <c r="I63" s="46"/>
      <c r="J63" s="46"/>
      <c r="K63" s="46"/>
      <c r="L63" s="46"/>
      <c r="M63" s="46"/>
      <c r="N63" s="48">
        <v>0</v>
      </c>
      <c r="O63" s="48">
        <v>0</v>
      </c>
      <c r="P63" s="48">
        <v>337.6</v>
      </c>
      <c r="Q63" s="10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309000</v>
      </c>
      <c r="W63" s="15">
        <f t="shared" si="3"/>
        <v>-337.6</v>
      </c>
      <c r="X63" s="49"/>
      <c r="Y63" s="17"/>
      <c r="Z63" s="3"/>
    </row>
    <row r="64" spans="2:26" ht="25.5" outlineLevel="2" x14ac:dyDescent="0.25">
      <c r="B64" s="45" t="s">
        <v>60</v>
      </c>
      <c r="C64" s="46" t="s">
        <v>5</v>
      </c>
      <c r="D64" s="46" t="s">
        <v>6</v>
      </c>
      <c r="E64" s="47"/>
      <c r="F64" s="46" t="s">
        <v>5</v>
      </c>
      <c r="G64" s="46" t="s">
        <v>5</v>
      </c>
      <c r="H64" s="46"/>
      <c r="I64" s="46"/>
      <c r="J64" s="46"/>
      <c r="K64" s="46"/>
      <c r="L64" s="46"/>
      <c r="M64" s="46"/>
      <c r="N64" s="48">
        <v>0</v>
      </c>
      <c r="O64" s="48">
        <v>3579638.88</v>
      </c>
      <c r="P64" s="48">
        <v>14785.6</v>
      </c>
      <c r="Q64" s="108">
        <v>19652.400000000001</v>
      </c>
      <c r="R64" s="48">
        <v>0</v>
      </c>
      <c r="S64" s="48">
        <v>0</v>
      </c>
      <c r="T64" s="48">
        <v>1964004.03</v>
      </c>
      <c r="U64" s="48">
        <v>1615634.85</v>
      </c>
      <c r="V64" s="48">
        <v>5599661.1200000001</v>
      </c>
      <c r="W64" s="15">
        <f t="shared" si="3"/>
        <v>4866.8000000000011</v>
      </c>
      <c r="X64" s="49"/>
      <c r="Y64" s="17"/>
      <c r="Z64" s="3"/>
    </row>
    <row r="65" spans="2:26" ht="25.5" outlineLevel="2" x14ac:dyDescent="0.25">
      <c r="B65" s="45" t="s">
        <v>61</v>
      </c>
      <c r="C65" s="46" t="s">
        <v>5</v>
      </c>
      <c r="D65" s="46" t="s">
        <v>6</v>
      </c>
      <c r="E65" s="47"/>
      <c r="F65" s="46" t="s">
        <v>5</v>
      </c>
      <c r="G65" s="46" t="s">
        <v>5</v>
      </c>
      <c r="H65" s="46"/>
      <c r="I65" s="46"/>
      <c r="J65" s="46"/>
      <c r="K65" s="46"/>
      <c r="L65" s="46"/>
      <c r="M65" s="46"/>
      <c r="N65" s="48">
        <v>0</v>
      </c>
      <c r="O65" s="48">
        <v>98617</v>
      </c>
      <c r="P65" s="48">
        <v>2340</v>
      </c>
      <c r="Q65" s="108">
        <v>2010.4</v>
      </c>
      <c r="R65" s="48">
        <v>0</v>
      </c>
      <c r="S65" s="48">
        <v>0</v>
      </c>
      <c r="T65" s="48">
        <v>98617</v>
      </c>
      <c r="U65" s="48">
        <v>0</v>
      </c>
      <c r="V65" s="48">
        <v>63383</v>
      </c>
      <c r="W65" s="15">
        <f t="shared" si="3"/>
        <v>-329.59999999999991</v>
      </c>
      <c r="X65" s="49"/>
      <c r="Y65" s="17"/>
      <c r="Z65" s="3"/>
    </row>
    <row r="66" spans="2:26" outlineLevel="3" x14ac:dyDescent="0.25">
      <c r="B66" s="57" t="s">
        <v>62</v>
      </c>
      <c r="C66" s="58" t="s">
        <v>5</v>
      </c>
      <c r="D66" s="58" t="s">
        <v>6</v>
      </c>
      <c r="E66" s="7"/>
      <c r="F66" s="58" t="s">
        <v>5</v>
      </c>
      <c r="G66" s="58" t="s">
        <v>5</v>
      </c>
      <c r="H66" s="58"/>
      <c r="I66" s="58"/>
      <c r="J66" s="58"/>
      <c r="K66" s="58"/>
      <c r="L66" s="58"/>
      <c r="M66" s="58"/>
      <c r="N66" s="59">
        <v>0</v>
      </c>
      <c r="O66" s="59">
        <v>60000</v>
      </c>
      <c r="P66" s="59">
        <v>246.1</v>
      </c>
      <c r="Q66" s="112">
        <v>249.1</v>
      </c>
      <c r="R66" s="59">
        <v>0</v>
      </c>
      <c r="S66" s="59">
        <v>0</v>
      </c>
      <c r="T66" s="59">
        <v>57471.92</v>
      </c>
      <c r="U66" s="59">
        <v>2528.08</v>
      </c>
      <c r="V66" s="59">
        <v>264000</v>
      </c>
      <c r="W66" s="15">
        <f t="shared" si="3"/>
        <v>3</v>
      </c>
      <c r="X66" s="16">
        <v>63383</v>
      </c>
      <c r="Y66" s="17">
        <v>0.60874691358024691</v>
      </c>
      <c r="Z66" s="3"/>
    </row>
    <row r="67" spans="2:26" ht="51" hidden="1" x14ac:dyDescent="0.25">
      <c r="B67" s="45" t="s">
        <v>8</v>
      </c>
      <c r="C67" s="46" t="s">
        <v>5</v>
      </c>
      <c r="D67" s="46" t="s">
        <v>6</v>
      </c>
      <c r="E67" s="47"/>
      <c r="F67" s="46" t="s">
        <v>5</v>
      </c>
      <c r="G67" s="46" t="s">
        <v>5</v>
      </c>
      <c r="H67" s="46"/>
      <c r="I67" s="46"/>
      <c r="J67" s="46"/>
      <c r="K67" s="46"/>
      <c r="L67" s="46"/>
      <c r="M67" s="46"/>
      <c r="N67" s="48">
        <v>0</v>
      </c>
      <c r="O67" s="48">
        <v>0</v>
      </c>
      <c r="P67" s="48">
        <v>0</v>
      </c>
      <c r="Q67" s="108"/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15">
        <f t="shared" si="3"/>
        <v>0</v>
      </c>
      <c r="X67" s="49">
        <v>266528.08</v>
      </c>
      <c r="Y67" s="17">
        <v>0.17738246913580247</v>
      </c>
      <c r="Z67" s="3"/>
    </row>
    <row r="68" spans="2:26" s="37" customFormat="1" outlineLevel="2" x14ac:dyDescent="0.25">
      <c r="B68" s="30" t="s">
        <v>63</v>
      </c>
      <c r="C68" s="31" t="s">
        <v>5</v>
      </c>
      <c r="D68" s="31" t="s">
        <v>6</v>
      </c>
      <c r="E68" s="32"/>
      <c r="F68" s="31" t="s">
        <v>5</v>
      </c>
      <c r="G68" s="31" t="s">
        <v>5</v>
      </c>
      <c r="H68" s="31"/>
      <c r="I68" s="31"/>
      <c r="J68" s="31"/>
      <c r="K68" s="31"/>
      <c r="L68" s="31"/>
      <c r="M68" s="31"/>
      <c r="N68" s="33">
        <v>0</v>
      </c>
      <c r="O68" s="33">
        <v>0</v>
      </c>
      <c r="P68" s="29">
        <f>P71+P72+P73+P69+P70</f>
        <v>1708.8</v>
      </c>
      <c r="Q68" s="113">
        <f>Q71+Q72+Q73+Q69+Q70</f>
        <v>0</v>
      </c>
      <c r="R68" s="33">
        <v>0</v>
      </c>
      <c r="S68" s="33">
        <v>0</v>
      </c>
      <c r="T68" s="33">
        <v>0</v>
      </c>
      <c r="U68" s="33">
        <v>0</v>
      </c>
      <c r="V68" s="33">
        <v>286000</v>
      </c>
      <c r="W68" s="15">
        <f>Q68-P68</f>
        <v>-1708.8</v>
      </c>
      <c r="X68" s="34">
        <v>286000</v>
      </c>
      <c r="Y68" s="35">
        <v>0</v>
      </c>
      <c r="Z68" s="36"/>
    </row>
    <row r="69" spans="2:26" s="37" customFormat="1" ht="38.25" outlineLevel="2" x14ac:dyDescent="0.25">
      <c r="B69" s="45" t="s">
        <v>156</v>
      </c>
      <c r="C69" s="31"/>
      <c r="D69" s="31"/>
      <c r="E69" s="32"/>
      <c r="F69" s="31"/>
      <c r="G69" s="31"/>
      <c r="H69" s="31"/>
      <c r="I69" s="31"/>
      <c r="J69" s="31"/>
      <c r="K69" s="31"/>
      <c r="L69" s="31"/>
      <c r="M69" s="31"/>
      <c r="N69" s="33"/>
      <c r="O69" s="33"/>
      <c r="P69" s="29">
        <v>1623.3</v>
      </c>
      <c r="Q69" s="113">
        <v>0</v>
      </c>
      <c r="R69" s="33"/>
      <c r="S69" s="33"/>
      <c r="T69" s="33"/>
      <c r="U69" s="33"/>
      <c r="V69" s="33"/>
      <c r="W69" s="15">
        <f t="shared" ref="W69:W70" si="17">Q69-P69</f>
        <v>-1623.3</v>
      </c>
      <c r="X69" s="34"/>
      <c r="Y69" s="35"/>
      <c r="Z69" s="36"/>
    </row>
    <row r="70" spans="2:26" s="37" customFormat="1" ht="51" outlineLevel="2" x14ac:dyDescent="0.25">
      <c r="B70" s="45" t="s">
        <v>157</v>
      </c>
      <c r="C70" s="31"/>
      <c r="D70" s="31"/>
      <c r="E70" s="32"/>
      <c r="F70" s="31"/>
      <c r="G70" s="31"/>
      <c r="H70" s="31"/>
      <c r="I70" s="31"/>
      <c r="J70" s="31"/>
      <c r="K70" s="31"/>
      <c r="L70" s="31"/>
      <c r="M70" s="31"/>
      <c r="N70" s="33"/>
      <c r="O70" s="33"/>
      <c r="P70" s="29">
        <v>85.5</v>
      </c>
      <c r="Q70" s="113">
        <v>0</v>
      </c>
      <c r="R70" s="33"/>
      <c r="S70" s="33"/>
      <c r="T70" s="33"/>
      <c r="U70" s="33"/>
      <c r="V70" s="33"/>
      <c r="W70" s="15">
        <f t="shared" si="17"/>
        <v>-85.5</v>
      </c>
      <c r="X70" s="34"/>
      <c r="Y70" s="35"/>
      <c r="Z70" s="36"/>
    </row>
    <row r="71" spans="2:26" s="37" customFormat="1" ht="38.25" hidden="1" outlineLevel="2" x14ac:dyDescent="0.25">
      <c r="B71" s="45" t="s">
        <v>82</v>
      </c>
      <c r="C71" s="31"/>
      <c r="D71" s="31"/>
      <c r="E71" s="32"/>
      <c r="F71" s="31"/>
      <c r="G71" s="31"/>
      <c r="H71" s="31"/>
      <c r="I71" s="31"/>
      <c r="J71" s="31"/>
      <c r="K71" s="31"/>
      <c r="L71" s="31"/>
      <c r="M71" s="31"/>
      <c r="N71" s="33"/>
      <c r="O71" s="33"/>
      <c r="P71" s="33">
        <v>0</v>
      </c>
      <c r="Q71" s="105"/>
      <c r="R71" s="33"/>
      <c r="S71" s="33"/>
      <c r="T71" s="33"/>
      <c r="U71" s="33"/>
      <c r="V71" s="33"/>
      <c r="W71" s="15">
        <f t="shared" ref="W71:W72" si="18">Q71-P71</f>
        <v>0</v>
      </c>
      <c r="X71" s="34"/>
      <c r="Y71" s="35"/>
      <c r="Z71" s="36"/>
    </row>
    <row r="72" spans="2:26" s="37" customFormat="1" ht="38.25" hidden="1" outlineLevel="2" x14ac:dyDescent="0.25">
      <c r="B72" s="45" t="s">
        <v>68</v>
      </c>
      <c r="C72" s="31"/>
      <c r="D72" s="31"/>
      <c r="E72" s="32"/>
      <c r="F72" s="31"/>
      <c r="G72" s="31"/>
      <c r="H72" s="31"/>
      <c r="I72" s="31"/>
      <c r="J72" s="31"/>
      <c r="K72" s="31"/>
      <c r="L72" s="31"/>
      <c r="M72" s="31"/>
      <c r="N72" s="33"/>
      <c r="O72" s="33"/>
      <c r="P72" s="33">
        <v>0</v>
      </c>
      <c r="Q72" s="105"/>
      <c r="R72" s="33"/>
      <c r="S72" s="33"/>
      <c r="T72" s="33"/>
      <c r="U72" s="33"/>
      <c r="V72" s="33"/>
      <c r="W72" s="15">
        <f t="shared" si="18"/>
        <v>0</v>
      </c>
      <c r="X72" s="34"/>
      <c r="Y72" s="35"/>
      <c r="Z72" s="36"/>
    </row>
    <row r="73" spans="2:26" ht="38.25" hidden="1" outlineLevel="2" x14ac:dyDescent="0.25">
      <c r="B73" s="45" t="s">
        <v>68</v>
      </c>
      <c r="C73" s="46" t="s">
        <v>5</v>
      </c>
      <c r="D73" s="46" t="s">
        <v>6</v>
      </c>
      <c r="E73" s="47"/>
      <c r="F73" s="46" t="s">
        <v>5</v>
      </c>
      <c r="G73" s="46" t="s">
        <v>5</v>
      </c>
      <c r="H73" s="46"/>
      <c r="I73" s="46"/>
      <c r="J73" s="46"/>
      <c r="K73" s="46"/>
      <c r="L73" s="46"/>
      <c r="M73" s="46"/>
      <c r="N73" s="48">
        <v>0</v>
      </c>
      <c r="O73" s="48">
        <v>0</v>
      </c>
      <c r="P73" s="48">
        <v>0</v>
      </c>
      <c r="Q73" s="108"/>
      <c r="R73" s="48">
        <v>0</v>
      </c>
      <c r="S73" s="48">
        <v>0</v>
      </c>
      <c r="T73" s="48">
        <v>0</v>
      </c>
      <c r="U73" s="48">
        <v>0</v>
      </c>
      <c r="V73" s="48">
        <v>286000</v>
      </c>
      <c r="W73" s="15">
        <f t="shared" si="3"/>
        <v>0</v>
      </c>
      <c r="X73" s="49"/>
      <c r="Y73" s="17"/>
      <c r="Z73" s="3"/>
    </row>
    <row r="74" spans="2:26" x14ac:dyDescent="0.25">
      <c r="B74" s="45" t="s">
        <v>64</v>
      </c>
      <c r="C74" s="46" t="s">
        <v>5</v>
      </c>
      <c r="D74" s="46" t="s">
        <v>6</v>
      </c>
      <c r="E74" s="47"/>
      <c r="F74" s="46" t="s">
        <v>5</v>
      </c>
      <c r="G74" s="46" t="s">
        <v>5</v>
      </c>
      <c r="H74" s="46"/>
      <c r="I74" s="46"/>
      <c r="J74" s="46"/>
      <c r="K74" s="46"/>
      <c r="L74" s="46"/>
      <c r="M74" s="46"/>
      <c r="N74" s="48">
        <v>0</v>
      </c>
      <c r="O74" s="48">
        <f t="shared" ref="O74" si="19">O75</f>
        <v>19953931.289999999</v>
      </c>
      <c r="P74" s="48">
        <f>P75+P76+P77</f>
        <v>11077.5</v>
      </c>
      <c r="Q74" s="108">
        <f>Q75+Q76+Q77+Q79+Q78</f>
        <v>15183.3</v>
      </c>
      <c r="R74" s="48">
        <v>0</v>
      </c>
      <c r="S74" s="48">
        <v>0</v>
      </c>
      <c r="T74" s="48">
        <v>19953931.289999999</v>
      </c>
      <c r="U74" s="48">
        <v>0</v>
      </c>
      <c r="V74" s="48">
        <v>47918468.710000001</v>
      </c>
      <c r="W74" s="15">
        <f t="shared" si="3"/>
        <v>4105.7999999999993</v>
      </c>
      <c r="X74" s="49">
        <v>47918468.710000001</v>
      </c>
      <c r="Y74" s="17">
        <v>0.29399183305732524</v>
      </c>
      <c r="Z74" s="3"/>
    </row>
    <row r="75" spans="2:26" ht="25.5" x14ac:dyDescent="0.25">
      <c r="B75" s="45" t="s">
        <v>65</v>
      </c>
      <c r="C75" s="46" t="s">
        <v>5</v>
      </c>
      <c r="D75" s="46" t="s">
        <v>6</v>
      </c>
      <c r="E75" s="47"/>
      <c r="F75" s="46" t="s">
        <v>5</v>
      </c>
      <c r="G75" s="46" t="s">
        <v>5</v>
      </c>
      <c r="H75" s="46"/>
      <c r="I75" s="46"/>
      <c r="J75" s="46"/>
      <c r="K75" s="46"/>
      <c r="L75" s="46"/>
      <c r="M75" s="46"/>
      <c r="N75" s="48">
        <v>0</v>
      </c>
      <c r="O75" s="48">
        <v>19953931.289999999</v>
      </c>
      <c r="P75" s="48">
        <v>0</v>
      </c>
      <c r="Q75" s="108">
        <v>0</v>
      </c>
      <c r="R75" s="48">
        <v>0</v>
      </c>
      <c r="S75" s="48">
        <v>0</v>
      </c>
      <c r="T75" s="48">
        <v>19953931.289999999</v>
      </c>
      <c r="U75" s="48">
        <v>0</v>
      </c>
      <c r="V75" s="48">
        <v>47918468.710000001</v>
      </c>
      <c r="W75" s="15">
        <f t="shared" si="3"/>
        <v>0</v>
      </c>
      <c r="X75" s="49"/>
      <c r="Y75" s="17"/>
      <c r="Z75" s="3"/>
    </row>
    <row r="76" spans="2:26" ht="51" x14ac:dyDescent="0.25">
      <c r="B76" s="45" t="s">
        <v>144</v>
      </c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8"/>
      <c r="O76" s="48"/>
      <c r="P76" s="48">
        <v>9459.4</v>
      </c>
      <c r="Q76" s="108">
        <v>0</v>
      </c>
      <c r="R76" s="48"/>
      <c r="S76" s="48"/>
      <c r="T76" s="48"/>
      <c r="U76" s="48"/>
      <c r="V76" s="48"/>
      <c r="W76" s="15">
        <f t="shared" si="3"/>
        <v>-9459.4</v>
      </c>
      <c r="X76" s="49"/>
      <c r="Y76" s="17"/>
      <c r="Z76" s="3"/>
    </row>
    <row r="77" spans="2:26" ht="38.25" x14ac:dyDescent="0.25">
      <c r="B77" s="45" t="s">
        <v>158</v>
      </c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8"/>
      <c r="O77" s="48"/>
      <c r="P77" s="48">
        <v>1618.1</v>
      </c>
      <c r="Q77" s="108">
        <v>0</v>
      </c>
      <c r="R77" s="48"/>
      <c r="S77" s="48"/>
      <c r="T77" s="48"/>
      <c r="U77" s="48"/>
      <c r="V77" s="48"/>
      <c r="W77" s="15">
        <f t="shared" si="3"/>
        <v>-1618.1</v>
      </c>
      <c r="X77" s="49"/>
      <c r="Y77" s="17"/>
      <c r="Z77" s="3"/>
    </row>
    <row r="78" spans="2:26" ht="38.25" x14ac:dyDescent="0.25">
      <c r="B78" s="45" t="s">
        <v>167</v>
      </c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8"/>
      <c r="O78" s="48"/>
      <c r="P78" s="48">
        <v>0</v>
      </c>
      <c r="Q78" s="108">
        <v>13183.3</v>
      </c>
      <c r="R78" s="48"/>
      <c r="S78" s="48"/>
      <c r="T78" s="48"/>
      <c r="U78" s="48"/>
      <c r="V78" s="48"/>
      <c r="W78" s="15">
        <f t="shared" si="3"/>
        <v>13183.3</v>
      </c>
      <c r="X78" s="49"/>
      <c r="Y78" s="17"/>
      <c r="Z78" s="3"/>
    </row>
    <row r="79" spans="2:26" ht="38.25" x14ac:dyDescent="0.25">
      <c r="B79" s="45" t="s">
        <v>168</v>
      </c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8"/>
      <c r="O79" s="48"/>
      <c r="P79" s="48">
        <v>0</v>
      </c>
      <c r="Q79" s="108">
        <v>2000</v>
      </c>
      <c r="R79" s="48"/>
      <c r="S79" s="48"/>
      <c r="T79" s="48"/>
      <c r="U79" s="48"/>
      <c r="V79" s="48"/>
      <c r="W79" s="15">
        <f t="shared" si="3"/>
        <v>2000</v>
      </c>
      <c r="X79" s="49"/>
      <c r="Y79" s="17"/>
      <c r="Z79" s="3"/>
    </row>
    <row r="80" spans="2:26" ht="27" x14ac:dyDescent="0.25">
      <c r="B80" s="60" t="s">
        <v>66</v>
      </c>
      <c r="C80" s="61" t="s">
        <v>5</v>
      </c>
      <c r="D80" s="61" t="s">
        <v>6</v>
      </c>
      <c r="E80" s="62"/>
      <c r="F80" s="61" t="s">
        <v>5</v>
      </c>
      <c r="G80" s="61" t="s">
        <v>5</v>
      </c>
      <c r="H80" s="61"/>
      <c r="I80" s="61"/>
      <c r="J80" s="61"/>
      <c r="K80" s="61"/>
      <c r="L80" s="61"/>
      <c r="M80" s="61"/>
      <c r="N80" s="63">
        <v>0</v>
      </c>
      <c r="O80" s="63">
        <v>0</v>
      </c>
      <c r="P80" s="63">
        <f>P81</f>
        <v>158.19999999999999</v>
      </c>
      <c r="Q80" s="114">
        <f>Q81</f>
        <v>0</v>
      </c>
      <c r="R80" s="63">
        <v>0</v>
      </c>
      <c r="S80" s="63">
        <v>0</v>
      </c>
      <c r="T80" s="63">
        <v>0</v>
      </c>
      <c r="U80" s="63">
        <v>0</v>
      </c>
      <c r="V80" s="63">
        <v>1200000</v>
      </c>
      <c r="W80" s="15">
        <f t="shared" si="3"/>
        <v>-158.19999999999999</v>
      </c>
      <c r="X80" s="49">
        <v>1200000</v>
      </c>
      <c r="Y80" s="17">
        <v>0</v>
      </c>
      <c r="Z80" s="3"/>
    </row>
    <row r="81" spans="2:26" s="37" customFormat="1" ht="25.5" outlineLevel="2" x14ac:dyDescent="0.25">
      <c r="B81" s="64" t="s">
        <v>67</v>
      </c>
      <c r="C81" s="65" t="s">
        <v>5</v>
      </c>
      <c r="D81" s="65" t="s">
        <v>6</v>
      </c>
      <c r="E81" s="55"/>
      <c r="F81" s="65" t="s">
        <v>5</v>
      </c>
      <c r="G81" s="65" t="s">
        <v>5</v>
      </c>
      <c r="H81" s="65"/>
      <c r="I81" s="65"/>
      <c r="J81" s="65"/>
      <c r="K81" s="65"/>
      <c r="L81" s="65"/>
      <c r="M81" s="65"/>
      <c r="N81" s="66">
        <v>0</v>
      </c>
      <c r="O81" s="66">
        <v>0</v>
      </c>
      <c r="P81" s="66">
        <f>P82</f>
        <v>158.19999999999999</v>
      </c>
      <c r="Q81" s="115">
        <f>Q82</f>
        <v>0</v>
      </c>
      <c r="R81" s="66">
        <v>0</v>
      </c>
      <c r="S81" s="66">
        <v>0</v>
      </c>
      <c r="T81" s="66">
        <v>0</v>
      </c>
      <c r="U81" s="66">
        <v>0</v>
      </c>
      <c r="V81" s="66">
        <v>1200000</v>
      </c>
      <c r="W81" s="15">
        <f t="shared" si="3"/>
        <v>-158.19999999999999</v>
      </c>
      <c r="X81" s="41">
        <v>1200000</v>
      </c>
      <c r="Y81" s="35">
        <v>0</v>
      </c>
      <c r="Z81" s="36"/>
    </row>
    <row r="82" spans="2:26" ht="25.5" outlineLevel="2" x14ac:dyDescent="0.25">
      <c r="B82" s="38" t="s">
        <v>69</v>
      </c>
      <c r="C82" s="39" t="s">
        <v>5</v>
      </c>
      <c r="D82" s="39" t="s">
        <v>6</v>
      </c>
      <c r="E82" s="7"/>
      <c r="F82" s="39" t="s">
        <v>5</v>
      </c>
      <c r="G82" s="39" t="s">
        <v>5</v>
      </c>
      <c r="H82" s="39"/>
      <c r="I82" s="39"/>
      <c r="J82" s="39"/>
      <c r="K82" s="39"/>
      <c r="L82" s="39"/>
      <c r="M82" s="39"/>
      <c r="N82" s="40">
        <v>0</v>
      </c>
      <c r="O82" s="40">
        <v>0</v>
      </c>
      <c r="P82" s="40">
        <v>158.19999999999999</v>
      </c>
      <c r="Q82" s="106">
        <v>0</v>
      </c>
      <c r="R82" s="40">
        <v>0</v>
      </c>
      <c r="S82" s="40">
        <v>0</v>
      </c>
      <c r="T82" s="40">
        <v>0</v>
      </c>
      <c r="U82" s="40">
        <v>0</v>
      </c>
      <c r="V82" s="40">
        <v>1200000</v>
      </c>
      <c r="W82" s="15">
        <f t="shared" si="3"/>
        <v>-158.19999999999999</v>
      </c>
      <c r="X82" s="16"/>
      <c r="Y82" s="17"/>
      <c r="Z82" s="3"/>
    </row>
    <row r="83" spans="2:26" x14ac:dyDescent="0.25">
      <c r="B83" s="18" t="s">
        <v>70</v>
      </c>
      <c r="C83" s="19" t="s">
        <v>5</v>
      </c>
      <c r="D83" s="19" t="s">
        <v>6</v>
      </c>
      <c r="E83" s="20"/>
      <c r="F83" s="19" t="s">
        <v>5</v>
      </c>
      <c r="G83" s="19" t="s">
        <v>5</v>
      </c>
      <c r="H83" s="19"/>
      <c r="I83" s="19"/>
      <c r="J83" s="19"/>
      <c r="K83" s="19"/>
      <c r="L83" s="19"/>
      <c r="M83" s="19"/>
      <c r="N83" s="21">
        <v>0</v>
      </c>
      <c r="O83" s="21">
        <f t="shared" ref="O83" si="20">O84</f>
        <v>1340080.54</v>
      </c>
      <c r="P83" s="21">
        <f>P84</f>
        <v>137879.9</v>
      </c>
      <c r="Q83" s="102">
        <f>Q84</f>
        <v>41145.399999999994</v>
      </c>
      <c r="R83" s="21">
        <v>0</v>
      </c>
      <c r="S83" s="21">
        <v>0</v>
      </c>
      <c r="T83" s="21">
        <v>0</v>
      </c>
      <c r="U83" s="21">
        <v>0</v>
      </c>
      <c r="V83" s="21">
        <v>5000000</v>
      </c>
      <c r="W83" s="15">
        <f t="shared" si="3"/>
        <v>-96734.5</v>
      </c>
      <c r="X83" s="16">
        <v>5000000</v>
      </c>
      <c r="Y83" s="17">
        <v>0</v>
      </c>
      <c r="Z83" s="3"/>
    </row>
    <row r="84" spans="2:26" s="37" customFormat="1" ht="46.5" customHeight="1" outlineLevel="2" x14ac:dyDescent="0.25">
      <c r="B84" s="22" t="s">
        <v>71</v>
      </c>
      <c r="C84" s="23" t="s">
        <v>5</v>
      </c>
      <c r="D84" s="23" t="s">
        <v>6</v>
      </c>
      <c r="E84" s="24"/>
      <c r="F84" s="23" t="s">
        <v>5</v>
      </c>
      <c r="G84" s="23" t="s">
        <v>5</v>
      </c>
      <c r="H84" s="23"/>
      <c r="I84" s="23"/>
      <c r="J84" s="23"/>
      <c r="K84" s="23"/>
      <c r="L84" s="23"/>
      <c r="M84" s="23"/>
      <c r="N84" s="25">
        <v>0</v>
      </c>
      <c r="O84" s="25">
        <f t="shared" ref="O84" si="21">O85+O87+O89</f>
        <v>1340080.54</v>
      </c>
      <c r="P84" s="25">
        <f>P85+P87+P89+P88+P90+P86</f>
        <v>137879.9</v>
      </c>
      <c r="Q84" s="103">
        <f>Q85+Q87+Q89+Q88+Q90+Q86</f>
        <v>41145.399999999994</v>
      </c>
      <c r="R84" s="25">
        <v>0</v>
      </c>
      <c r="S84" s="25">
        <v>0</v>
      </c>
      <c r="T84" s="25">
        <v>0</v>
      </c>
      <c r="U84" s="25">
        <v>0</v>
      </c>
      <c r="V84" s="25">
        <v>5000000</v>
      </c>
      <c r="W84" s="15">
        <f t="shared" si="3"/>
        <v>-96734.5</v>
      </c>
      <c r="X84" s="41">
        <v>5000000</v>
      </c>
      <c r="Y84" s="35">
        <v>0</v>
      </c>
      <c r="Z84" s="36"/>
    </row>
    <row r="85" spans="2:26" s="70" customFormat="1" ht="25.5" customHeight="1" outlineLevel="2" x14ac:dyDescent="0.25">
      <c r="B85" s="1" t="s">
        <v>10</v>
      </c>
      <c r="C85" s="26"/>
      <c r="D85" s="26"/>
      <c r="E85" s="27"/>
      <c r="F85" s="26"/>
      <c r="G85" s="26"/>
      <c r="H85" s="26"/>
      <c r="I85" s="26"/>
      <c r="J85" s="26"/>
      <c r="K85" s="26"/>
      <c r="L85" s="26"/>
      <c r="M85" s="26"/>
      <c r="N85" s="28"/>
      <c r="O85" s="28"/>
      <c r="P85" s="28">
        <v>2133.5</v>
      </c>
      <c r="Q85" s="104">
        <v>18455</v>
      </c>
      <c r="R85" s="28"/>
      <c r="S85" s="28"/>
      <c r="T85" s="28"/>
      <c r="U85" s="28"/>
      <c r="V85" s="28"/>
      <c r="W85" s="15">
        <f t="shared" si="3"/>
        <v>16321.5</v>
      </c>
      <c r="X85" s="67"/>
      <c r="Y85" s="68"/>
      <c r="Z85" s="69"/>
    </row>
    <row r="86" spans="2:26" s="70" customFormat="1" ht="58.5" customHeight="1" outlineLevel="2" x14ac:dyDescent="0.25">
      <c r="B86" s="1" t="s">
        <v>159</v>
      </c>
      <c r="C86" s="26"/>
      <c r="D86" s="26"/>
      <c r="E86" s="27"/>
      <c r="F86" s="26"/>
      <c r="G86" s="26"/>
      <c r="H86" s="26"/>
      <c r="I86" s="26"/>
      <c r="J86" s="26"/>
      <c r="K86" s="26"/>
      <c r="L86" s="26"/>
      <c r="M86" s="26"/>
      <c r="N86" s="28"/>
      <c r="O86" s="28"/>
      <c r="P86" s="28">
        <v>53794.6</v>
      </c>
      <c r="Q86" s="104">
        <v>16611.8</v>
      </c>
      <c r="R86" s="28"/>
      <c r="S86" s="28"/>
      <c r="T86" s="28"/>
      <c r="U86" s="28"/>
      <c r="V86" s="28"/>
      <c r="W86" s="15">
        <f t="shared" si="3"/>
        <v>-37182.800000000003</v>
      </c>
      <c r="X86" s="67"/>
      <c r="Y86" s="68"/>
      <c r="Z86" s="69"/>
    </row>
    <row r="87" spans="2:26" ht="25.5" hidden="1" outlineLevel="3" x14ac:dyDescent="0.25">
      <c r="B87" s="1" t="s">
        <v>72</v>
      </c>
      <c r="C87" s="26" t="s">
        <v>5</v>
      </c>
      <c r="D87" s="26" t="s">
        <v>6</v>
      </c>
      <c r="F87" s="26" t="s">
        <v>5</v>
      </c>
      <c r="G87" s="26" t="s">
        <v>5</v>
      </c>
      <c r="H87" s="26"/>
      <c r="I87" s="26"/>
      <c r="J87" s="26"/>
      <c r="K87" s="26"/>
      <c r="L87" s="26"/>
      <c r="M87" s="26"/>
      <c r="N87" s="28">
        <v>0</v>
      </c>
      <c r="O87" s="28">
        <v>1340080.54</v>
      </c>
      <c r="P87" s="28">
        <v>0</v>
      </c>
      <c r="Q87" s="104"/>
      <c r="R87" s="28">
        <v>0</v>
      </c>
      <c r="S87" s="28">
        <v>0</v>
      </c>
      <c r="T87" s="28">
        <v>0</v>
      </c>
      <c r="U87" s="28">
        <v>1340080.54</v>
      </c>
      <c r="V87" s="28">
        <v>3659919.46</v>
      </c>
      <c r="W87" s="15">
        <f t="shared" si="3"/>
        <v>0</v>
      </c>
      <c r="X87" s="16">
        <v>5000000</v>
      </c>
      <c r="Y87" s="17">
        <v>0</v>
      </c>
      <c r="Z87" s="3"/>
    </row>
    <row r="88" spans="2:26" ht="51" hidden="1" outlineLevel="3" x14ac:dyDescent="0.25">
      <c r="B88" s="1" t="s">
        <v>145</v>
      </c>
      <c r="C88" s="26"/>
      <c r="D88" s="26"/>
      <c r="F88" s="26"/>
      <c r="G88" s="26"/>
      <c r="H88" s="26"/>
      <c r="I88" s="26"/>
      <c r="J88" s="26"/>
      <c r="K88" s="26"/>
      <c r="L88" s="26"/>
      <c r="M88" s="26"/>
      <c r="N88" s="28"/>
      <c r="O88" s="28"/>
      <c r="P88" s="28">
        <v>0</v>
      </c>
      <c r="Q88" s="104"/>
      <c r="R88" s="28"/>
      <c r="S88" s="28"/>
      <c r="T88" s="28"/>
      <c r="U88" s="28"/>
      <c r="V88" s="28"/>
      <c r="W88" s="15">
        <f t="shared" si="3"/>
        <v>0</v>
      </c>
      <c r="X88" s="16"/>
      <c r="Y88" s="17"/>
      <c r="Z88" s="3"/>
    </row>
    <row r="89" spans="2:26" ht="25.5" hidden="1" x14ac:dyDescent="0.25">
      <c r="B89" s="1" t="s">
        <v>73</v>
      </c>
      <c r="C89" s="26" t="s">
        <v>5</v>
      </c>
      <c r="D89" s="26" t="s">
        <v>6</v>
      </c>
      <c r="F89" s="26" t="s">
        <v>5</v>
      </c>
      <c r="G89" s="26" t="s">
        <v>5</v>
      </c>
      <c r="H89" s="26"/>
      <c r="I89" s="26"/>
      <c r="J89" s="26"/>
      <c r="K89" s="26"/>
      <c r="L89" s="26"/>
      <c r="M89" s="26"/>
      <c r="N89" s="28">
        <v>0</v>
      </c>
      <c r="O89" s="28">
        <v>0</v>
      </c>
      <c r="P89" s="28">
        <v>0</v>
      </c>
      <c r="Q89" s="104"/>
      <c r="R89" s="28">
        <v>0</v>
      </c>
      <c r="S89" s="28">
        <v>0</v>
      </c>
      <c r="T89" s="28">
        <v>0</v>
      </c>
      <c r="U89" s="28">
        <v>0</v>
      </c>
      <c r="V89" s="28">
        <v>33000000</v>
      </c>
      <c r="W89" s="15">
        <f t="shared" si="3"/>
        <v>0</v>
      </c>
      <c r="X89" s="16">
        <v>5000000</v>
      </c>
      <c r="Y89" s="17">
        <v>0</v>
      </c>
      <c r="Z89" s="3"/>
    </row>
    <row r="90" spans="2:26" s="37" customFormat="1" x14ac:dyDescent="0.25">
      <c r="B90" s="22" t="s">
        <v>19</v>
      </c>
      <c r="C90" s="23" t="s">
        <v>5</v>
      </c>
      <c r="D90" s="23" t="s">
        <v>6</v>
      </c>
      <c r="E90" s="24"/>
      <c r="F90" s="23" t="s">
        <v>5</v>
      </c>
      <c r="G90" s="23" t="s">
        <v>5</v>
      </c>
      <c r="H90" s="23"/>
      <c r="I90" s="23"/>
      <c r="J90" s="23"/>
      <c r="K90" s="23"/>
      <c r="L90" s="23"/>
      <c r="M90" s="23"/>
      <c r="N90" s="25">
        <v>0</v>
      </c>
      <c r="O90" s="25">
        <f t="shared" ref="O90" si="22">O93</f>
        <v>0</v>
      </c>
      <c r="P90" s="29">
        <f>P91+P92+P93</f>
        <v>81951.8</v>
      </c>
      <c r="Q90" s="113">
        <f>Q91+Q92+Q93</f>
        <v>6078.5999999999995</v>
      </c>
      <c r="R90" s="25">
        <v>0</v>
      </c>
      <c r="S90" s="25">
        <v>0</v>
      </c>
      <c r="T90" s="25">
        <v>0</v>
      </c>
      <c r="U90" s="25">
        <v>0</v>
      </c>
      <c r="V90" s="25">
        <v>3000000</v>
      </c>
      <c r="W90" s="15">
        <f t="shared" si="3"/>
        <v>-75873.2</v>
      </c>
      <c r="X90" s="41">
        <v>3000000</v>
      </c>
      <c r="Y90" s="35">
        <v>0</v>
      </c>
      <c r="Z90" s="36"/>
    </row>
    <row r="91" spans="2:26" s="37" customFormat="1" ht="38.25" x14ac:dyDescent="0.25">
      <c r="B91" s="1" t="s">
        <v>135</v>
      </c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5"/>
      <c r="O91" s="25"/>
      <c r="P91" s="28">
        <v>59825.9</v>
      </c>
      <c r="Q91" s="104">
        <v>0</v>
      </c>
      <c r="R91" s="25"/>
      <c r="S91" s="25"/>
      <c r="T91" s="25"/>
      <c r="U91" s="25"/>
      <c r="V91" s="25"/>
      <c r="W91" s="15">
        <f t="shared" si="3"/>
        <v>-59825.9</v>
      </c>
      <c r="X91" s="41"/>
      <c r="Y91" s="35"/>
      <c r="Z91" s="36"/>
    </row>
    <row r="92" spans="2:26" s="37" customFormat="1" ht="38.25" x14ac:dyDescent="0.25">
      <c r="B92" s="1" t="s">
        <v>136</v>
      </c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5"/>
      <c r="O92" s="25"/>
      <c r="P92" s="28">
        <v>21019.599999999999</v>
      </c>
      <c r="Q92" s="104">
        <v>5774.7</v>
      </c>
      <c r="R92" s="25"/>
      <c r="S92" s="25"/>
      <c r="T92" s="25"/>
      <c r="U92" s="25"/>
      <c r="V92" s="25"/>
      <c r="W92" s="15">
        <f t="shared" si="3"/>
        <v>-15244.899999999998</v>
      </c>
      <c r="X92" s="41"/>
      <c r="Y92" s="35"/>
      <c r="Z92" s="36"/>
    </row>
    <row r="93" spans="2:26" ht="38.25" x14ac:dyDescent="0.25">
      <c r="B93" s="1" t="s">
        <v>74</v>
      </c>
      <c r="C93" s="26" t="s">
        <v>5</v>
      </c>
      <c r="D93" s="26" t="s">
        <v>6</v>
      </c>
      <c r="F93" s="26" t="s">
        <v>5</v>
      </c>
      <c r="G93" s="26" t="s">
        <v>5</v>
      </c>
      <c r="H93" s="26"/>
      <c r="I93" s="26"/>
      <c r="J93" s="26"/>
      <c r="K93" s="26"/>
      <c r="L93" s="26"/>
      <c r="M93" s="26"/>
      <c r="N93" s="28">
        <v>0</v>
      </c>
      <c r="O93" s="28">
        <v>0</v>
      </c>
      <c r="P93" s="28">
        <v>1106.3</v>
      </c>
      <c r="Q93" s="104">
        <v>303.89999999999998</v>
      </c>
      <c r="R93" s="28">
        <v>0</v>
      </c>
      <c r="S93" s="28">
        <v>0</v>
      </c>
      <c r="T93" s="28">
        <v>0</v>
      </c>
      <c r="U93" s="28">
        <v>0</v>
      </c>
      <c r="V93" s="28">
        <v>3000000</v>
      </c>
      <c r="W93" s="15">
        <f t="shared" si="3"/>
        <v>-802.4</v>
      </c>
      <c r="X93" s="16"/>
      <c r="Y93" s="17"/>
      <c r="Z93" s="3"/>
    </row>
    <row r="94" spans="2:26" ht="27" x14ac:dyDescent="0.25">
      <c r="B94" s="18" t="s">
        <v>75</v>
      </c>
      <c r="C94" s="19" t="s">
        <v>5</v>
      </c>
      <c r="D94" s="19" t="s">
        <v>6</v>
      </c>
      <c r="E94" s="20"/>
      <c r="F94" s="19" t="s">
        <v>5</v>
      </c>
      <c r="G94" s="19" t="s">
        <v>5</v>
      </c>
      <c r="H94" s="19"/>
      <c r="I94" s="19"/>
      <c r="J94" s="19"/>
      <c r="K94" s="19"/>
      <c r="L94" s="19"/>
      <c r="M94" s="19"/>
      <c r="N94" s="21">
        <v>0</v>
      </c>
      <c r="O94" s="21" t="e">
        <f t="shared" ref="O94" si="23">O95</f>
        <v>#REF!</v>
      </c>
      <c r="P94" s="21">
        <f>P95</f>
        <v>8571.9</v>
      </c>
      <c r="Q94" s="102">
        <f>Q95</f>
        <v>13111.699999999999</v>
      </c>
      <c r="R94" s="21">
        <v>0</v>
      </c>
      <c r="S94" s="21">
        <v>0</v>
      </c>
      <c r="T94" s="21">
        <v>0</v>
      </c>
      <c r="U94" s="21">
        <v>0</v>
      </c>
      <c r="V94" s="21">
        <v>2950300</v>
      </c>
      <c r="W94" s="15">
        <f t="shared" si="3"/>
        <v>4539.7999999999993</v>
      </c>
      <c r="X94" s="16">
        <v>2950300</v>
      </c>
      <c r="Y94" s="17">
        <v>0</v>
      </c>
      <c r="Z94" s="3"/>
    </row>
    <row r="95" spans="2:26" s="37" customFormat="1" ht="25.5" outlineLevel="2" x14ac:dyDescent="0.25">
      <c r="B95" s="22" t="s">
        <v>20</v>
      </c>
      <c r="C95" s="23" t="s">
        <v>5</v>
      </c>
      <c r="D95" s="23" t="s">
        <v>6</v>
      </c>
      <c r="E95" s="24"/>
      <c r="F95" s="23" t="s">
        <v>5</v>
      </c>
      <c r="G95" s="23" t="s">
        <v>5</v>
      </c>
      <c r="H95" s="23"/>
      <c r="I95" s="23"/>
      <c r="J95" s="23"/>
      <c r="K95" s="23"/>
      <c r="L95" s="23"/>
      <c r="M95" s="23"/>
      <c r="N95" s="25">
        <v>0</v>
      </c>
      <c r="O95" s="25" t="e">
        <f>O99+O97+#REF!+O100+O101+O103+O105+O107+O114+O116+O118+O120</f>
        <v>#REF!</v>
      </c>
      <c r="P95" s="25">
        <f>P99+P97+P98+P100+P101+P103+P105+P107+P114+P116+P118+P120+P109+P122+P96+P104+P106+P108+P110+P117+P119+P121+P124+P111+P112+P113+P115+P123</f>
        <v>8571.9</v>
      </c>
      <c r="Q95" s="103">
        <f>Q99+Q97+Q98+Q100+Q101+Q103+Q105+Q107+Q114+Q116+Q118+Q120+Q109+Q122+Q96+Q104+Q106+Q108+Q110+Q117+Q119+Q121+Q124+Q111+Q112+Q113+Q115+Q123</f>
        <v>13111.699999999999</v>
      </c>
      <c r="R95" s="25">
        <v>0</v>
      </c>
      <c r="S95" s="25">
        <v>0</v>
      </c>
      <c r="T95" s="25">
        <v>0</v>
      </c>
      <c r="U95" s="25">
        <v>0</v>
      </c>
      <c r="V95" s="25">
        <v>2950300</v>
      </c>
      <c r="W95" s="15">
        <f>Q95-P95</f>
        <v>4539.7999999999993</v>
      </c>
      <c r="X95" s="41">
        <v>2950300</v>
      </c>
      <c r="Y95" s="35">
        <v>0</v>
      </c>
      <c r="Z95" s="36"/>
    </row>
    <row r="96" spans="2:26" s="37" customFormat="1" outlineLevel="2" x14ac:dyDescent="0.25">
      <c r="B96" s="1" t="s">
        <v>131</v>
      </c>
      <c r="C96" s="23"/>
      <c r="D96" s="23"/>
      <c r="E96" s="24"/>
      <c r="F96" s="23"/>
      <c r="G96" s="23"/>
      <c r="H96" s="23"/>
      <c r="I96" s="23"/>
      <c r="J96" s="23"/>
      <c r="K96" s="23"/>
      <c r="L96" s="23"/>
      <c r="M96" s="23"/>
      <c r="N96" s="25"/>
      <c r="O96" s="25"/>
      <c r="P96" s="25">
        <v>170</v>
      </c>
      <c r="Q96" s="103">
        <v>0</v>
      </c>
      <c r="R96" s="25"/>
      <c r="S96" s="25"/>
      <c r="T96" s="25"/>
      <c r="U96" s="25"/>
      <c r="V96" s="25"/>
      <c r="W96" s="15">
        <f t="shared" ref="W96" si="24">Q96-P96</f>
        <v>-170</v>
      </c>
      <c r="X96" s="41"/>
      <c r="Y96" s="35"/>
      <c r="Z96" s="36"/>
    </row>
    <row r="97" spans="2:26" outlineLevel="3" x14ac:dyDescent="0.25">
      <c r="B97" s="45" t="s">
        <v>21</v>
      </c>
      <c r="C97" s="72" t="s">
        <v>5</v>
      </c>
      <c r="D97" s="43" t="s">
        <v>6</v>
      </c>
      <c r="E97" s="7"/>
      <c r="F97" s="43" t="s">
        <v>5</v>
      </c>
      <c r="G97" s="43" t="s">
        <v>5</v>
      </c>
      <c r="H97" s="43"/>
      <c r="I97" s="43"/>
      <c r="J97" s="43"/>
      <c r="K97" s="43"/>
      <c r="L97" s="43"/>
      <c r="M97" s="43"/>
      <c r="N97" s="44">
        <v>0</v>
      </c>
      <c r="O97" s="28">
        <v>105497.7</v>
      </c>
      <c r="P97" s="28">
        <v>524</v>
      </c>
      <c r="Q97" s="104">
        <v>435</v>
      </c>
      <c r="R97" s="28">
        <v>0</v>
      </c>
      <c r="S97" s="28">
        <v>0</v>
      </c>
      <c r="T97" s="28">
        <v>105497.7</v>
      </c>
      <c r="U97" s="28">
        <v>0</v>
      </c>
      <c r="V97" s="28">
        <v>256502.3</v>
      </c>
      <c r="W97" s="15">
        <f t="shared" ref="W97:W186" si="25">Q97-P97</f>
        <v>-89</v>
      </c>
      <c r="X97" s="16">
        <v>2950300</v>
      </c>
      <c r="Y97" s="17">
        <v>0</v>
      </c>
      <c r="Z97" s="3"/>
    </row>
    <row r="98" spans="2:26" ht="51" outlineLevel="3" x14ac:dyDescent="0.25">
      <c r="B98" s="45" t="s">
        <v>169</v>
      </c>
      <c r="C98" s="73"/>
      <c r="D98" s="73"/>
      <c r="E98" s="7"/>
      <c r="F98" s="73"/>
      <c r="G98" s="73"/>
      <c r="H98" s="73"/>
      <c r="I98" s="73"/>
      <c r="J98" s="73"/>
      <c r="K98" s="73"/>
      <c r="L98" s="73"/>
      <c r="M98" s="73"/>
      <c r="N98" s="74"/>
      <c r="O98" s="28"/>
      <c r="P98" s="28">
        <v>0</v>
      </c>
      <c r="Q98" s="104">
        <v>244</v>
      </c>
      <c r="R98" s="28"/>
      <c r="S98" s="28"/>
      <c r="T98" s="28"/>
      <c r="U98" s="28"/>
      <c r="V98" s="28"/>
      <c r="W98" s="15">
        <f t="shared" si="25"/>
        <v>244</v>
      </c>
      <c r="X98" s="16"/>
      <c r="Y98" s="17"/>
      <c r="Z98" s="3"/>
    </row>
    <row r="99" spans="2:26" ht="76.5" outlineLevel="3" x14ac:dyDescent="0.25">
      <c r="B99" s="45" t="s">
        <v>76</v>
      </c>
      <c r="C99" s="71" t="s">
        <v>5</v>
      </c>
      <c r="D99" s="26" t="s">
        <v>6</v>
      </c>
      <c r="F99" s="26" t="s">
        <v>5</v>
      </c>
      <c r="G99" s="26" t="s">
        <v>5</v>
      </c>
      <c r="H99" s="26"/>
      <c r="I99" s="26"/>
      <c r="J99" s="26"/>
      <c r="K99" s="26"/>
      <c r="L99" s="26"/>
      <c r="M99" s="26"/>
      <c r="N99" s="28">
        <v>0</v>
      </c>
      <c r="O99" s="28">
        <v>0</v>
      </c>
      <c r="P99" s="28">
        <v>712</v>
      </c>
      <c r="Q99" s="104">
        <v>475</v>
      </c>
      <c r="R99" s="28">
        <v>0</v>
      </c>
      <c r="S99" s="28">
        <v>0</v>
      </c>
      <c r="T99" s="28">
        <v>0</v>
      </c>
      <c r="U99" s="28">
        <v>0</v>
      </c>
      <c r="V99" s="28">
        <v>2950300</v>
      </c>
      <c r="W99" s="15">
        <f>Q99-P99</f>
        <v>-237</v>
      </c>
      <c r="X99" s="16"/>
      <c r="Y99" s="17"/>
      <c r="Z99" s="3"/>
    </row>
    <row r="100" spans="2:26" ht="63.75" x14ac:dyDescent="0.25">
      <c r="B100" s="38" t="s">
        <v>22</v>
      </c>
      <c r="C100" s="39" t="s">
        <v>5</v>
      </c>
      <c r="D100" s="39" t="s">
        <v>6</v>
      </c>
      <c r="E100" s="7"/>
      <c r="F100" s="39" t="s">
        <v>5</v>
      </c>
      <c r="G100" s="39" t="s">
        <v>5</v>
      </c>
      <c r="H100" s="39"/>
      <c r="I100" s="39"/>
      <c r="J100" s="39"/>
      <c r="K100" s="39"/>
      <c r="L100" s="39"/>
      <c r="M100" s="39"/>
      <c r="N100" s="40">
        <v>0</v>
      </c>
      <c r="O100" s="28">
        <v>0</v>
      </c>
      <c r="P100" s="28">
        <v>951.2</v>
      </c>
      <c r="Q100" s="104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1800000</v>
      </c>
      <c r="W100" s="15">
        <f t="shared" si="25"/>
        <v>-951.2</v>
      </c>
      <c r="X100" s="16">
        <v>5489800</v>
      </c>
      <c r="Y100" s="17">
        <v>0</v>
      </c>
      <c r="Z100" s="3"/>
    </row>
    <row r="101" spans="2:26" ht="38.25" x14ac:dyDescent="0.25">
      <c r="B101" s="1" t="s">
        <v>23</v>
      </c>
      <c r="C101" s="26" t="s">
        <v>5</v>
      </c>
      <c r="D101" s="26" t="s">
        <v>6</v>
      </c>
      <c r="F101" s="26" t="s">
        <v>5</v>
      </c>
      <c r="G101" s="26" t="s">
        <v>5</v>
      </c>
      <c r="H101" s="26"/>
      <c r="I101" s="26"/>
      <c r="J101" s="26"/>
      <c r="K101" s="26"/>
      <c r="L101" s="26"/>
      <c r="M101" s="26"/>
      <c r="N101" s="28">
        <v>0</v>
      </c>
      <c r="O101" s="28">
        <v>77263.48</v>
      </c>
      <c r="P101" s="28">
        <v>447.6</v>
      </c>
      <c r="Q101" s="104">
        <v>477.7</v>
      </c>
      <c r="R101" s="28">
        <v>0</v>
      </c>
      <c r="S101" s="28">
        <v>0</v>
      </c>
      <c r="T101" s="28">
        <v>77263.48</v>
      </c>
      <c r="U101" s="28">
        <v>0</v>
      </c>
      <c r="V101" s="28">
        <v>242650.52</v>
      </c>
      <c r="W101" s="15">
        <f t="shared" si="25"/>
        <v>30.099999999999966</v>
      </c>
      <c r="X101" s="16">
        <v>1800000</v>
      </c>
      <c r="Y101" s="17">
        <v>0</v>
      </c>
      <c r="Z101" s="3"/>
    </row>
    <row r="102" spans="2:26" ht="25.5" hidden="1" x14ac:dyDescent="0.25">
      <c r="B102" s="1" t="s">
        <v>137</v>
      </c>
      <c r="C102" s="26"/>
      <c r="D102" s="26"/>
      <c r="F102" s="26"/>
      <c r="G102" s="26"/>
      <c r="H102" s="26"/>
      <c r="I102" s="26"/>
      <c r="J102" s="26"/>
      <c r="K102" s="26"/>
      <c r="L102" s="26"/>
      <c r="M102" s="26"/>
      <c r="N102" s="28"/>
      <c r="O102" s="28"/>
      <c r="P102" s="28">
        <v>0</v>
      </c>
      <c r="Q102" s="104"/>
      <c r="R102" s="28"/>
      <c r="S102" s="28"/>
      <c r="T102" s="28"/>
      <c r="U102" s="28"/>
      <c r="V102" s="28"/>
      <c r="W102" s="15">
        <f t="shared" si="25"/>
        <v>0</v>
      </c>
      <c r="X102" s="16"/>
      <c r="Y102" s="17"/>
      <c r="Z102" s="3"/>
    </row>
    <row r="103" spans="2:26" ht="25.5" x14ac:dyDescent="0.25">
      <c r="B103" s="95" t="s">
        <v>170</v>
      </c>
      <c r="C103" s="26" t="s">
        <v>5</v>
      </c>
      <c r="D103" s="26" t="s">
        <v>6</v>
      </c>
      <c r="F103" s="26" t="s">
        <v>5</v>
      </c>
      <c r="G103" s="26" t="s">
        <v>5</v>
      </c>
      <c r="H103" s="26"/>
      <c r="I103" s="26"/>
      <c r="J103" s="26"/>
      <c r="K103" s="26"/>
      <c r="L103" s="26"/>
      <c r="M103" s="26"/>
      <c r="N103" s="28">
        <v>0</v>
      </c>
      <c r="O103" s="28">
        <v>0</v>
      </c>
      <c r="P103" s="28">
        <v>0</v>
      </c>
      <c r="Q103" s="104">
        <v>350</v>
      </c>
      <c r="R103" s="28">
        <v>0</v>
      </c>
      <c r="S103" s="28">
        <v>0</v>
      </c>
      <c r="T103" s="28">
        <v>0</v>
      </c>
      <c r="U103" s="28">
        <v>0</v>
      </c>
      <c r="V103" s="28">
        <v>440000</v>
      </c>
      <c r="W103" s="15">
        <f t="shared" si="25"/>
        <v>350</v>
      </c>
      <c r="X103" s="16">
        <v>242650.52</v>
      </c>
      <c r="Y103" s="17">
        <v>0.24151328169445538</v>
      </c>
      <c r="Z103" s="3"/>
    </row>
    <row r="104" spans="2:26" ht="38.25" x14ac:dyDescent="0.25">
      <c r="B104" s="96" t="s">
        <v>173</v>
      </c>
      <c r="C104" s="26"/>
      <c r="D104" s="26"/>
      <c r="F104" s="26"/>
      <c r="G104" s="26"/>
      <c r="H104" s="26"/>
      <c r="I104" s="26"/>
      <c r="J104" s="26"/>
      <c r="K104" s="26"/>
      <c r="L104" s="26"/>
      <c r="M104" s="26"/>
      <c r="N104" s="28"/>
      <c r="O104" s="28"/>
      <c r="P104" s="28">
        <v>250</v>
      </c>
      <c r="Q104" s="104">
        <v>0</v>
      </c>
      <c r="R104" s="28"/>
      <c r="S104" s="28"/>
      <c r="T104" s="28"/>
      <c r="U104" s="28"/>
      <c r="V104" s="28"/>
      <c r="W104" s="15">
        <f t="shared" si="25"/>
        <v>-250</v>
      </c>
      <c r="X104" s="16"/>
      <c r="Y104" s="17"/>
      <c r="Z104" s="3"/>
    </row>
    <row r="105" spans="2:26" ht="25.5" x14ac:dyDescent="0.25">
      <c r="B105" s="95" t="s">
        <v>174</v>
      </c>
      <c r="C105" s="26" t="s">
        <v>5</v>
      </c>
      <c r="D105" s="26" t="s">
        <v>6</v>
      </c>
      <c r="F105" s="26" t="s">
        <v>5</v>
      </c>
      <c r="G105" s="26" t="s">
        <v>5</v>
      </c>
      <c r="H105" s="26"/>
      <c r="I105" s="26"/>
      <c r="J105" s="26"/>
      <c r="K105" s="26"/>
      <c r="L105" s="26"/>
      <c r="M105" s="26"/>
      <c r="N105" s="28">
        <v>0</v>
      </c>
      <c r="O105" s="28">
        <v>0</v>
      </c>
      <c r="P105" s="28">
        <v>0</v>
      </c>
      <c r="Q105" s="104">
        <v>100</v>
      </c>
      <c r="R105" s="28">
        <v>0</v>
      </c>
      <c r="S105" s="28">
        <v>0</v>
      </c>
      <c r="T105" s="28">
        <v>0</v>
      </c>
      <c r="U105" s="28">
        <v>0</v>
      </c>
      <c r="V105" s="28">
        <v>220000</v>
      </c>
      <c r="W105" s="15">
        <f t="shared" si="25"/>
        <v>100</v>
      </c>
      <c r="X105" s="16">
        <v>440000</v>
      </c>
      <c r="Y105" s="17">
        <v>0</v>
      </c>
      <c r="Z105" s="3"/>
    </row>
    <row r="106" spans="2:26" ht="38.25" x14ac:dyDescent="0.25">
      <c r="B106" s="96" t="s">
        <v>175</v>
      </c>
      <c r="C106" s="26"/>
      <c r="D106" s="26"/>
      <c r="F106" s="26"/>
      <c r="G106" s="26"/>
      <c r="H106" s="26"/>
      <c r="I106" s="26"/>
      <c r="J106" s="26"/>
      <c r="K106" s="26"/>
      <c r="L106" s="26"/>
      <c r="M106" s="26"/>
      <c r="N106" s="28"/>
      <c r="O106" s="28"/>
      <c r="P106" s="28">
        <v>250</v>
      </c>
      <c r="Q106" s="104">
        <v>0</v>
      </c>
      <c r="R106" s="28"/>
      <c r="S106" s="28"/>
      <c r="T106" s="28"/>
      <c r="U106" s="28"/>
      <c r="V106" s="28"/>
      <c r="W106" s="15">
        <f t="shared" si="25"/>
        <v>-250</v>
      </c>
      <c r="X106" s="16"/>
      <c r="Y106" s="17"/>
      <c r="Z106" s="3"/>
    </row>
    <row r="107" spans="2:26" ht="25.5" x14ac:dyDescent="0.25">
      <c r="B107" s="95" t="s">
        <v>176</v>
      </c>
      <c r="C107" s="26" t="s">
        <v>5</v>
      </c>
      <c r="D107" s="26" t="s">
        <v>6</v>
      </c>
      <c r="F107" s="26" t="s">
        <v>5</v>
      </c>
      <c r="G107" s="26" t="s">
        <v>5</v>
      </c>
      <c r="H107" s="26"/>
      <c r="I107" s="26"/>
      <c r="J107" s="26"/>
      <c r="K107" s="26"/>
      <c r="L107" s="26"/>
      <c r="M107" s="26"/>
      <c r="N107" s="28">
        <v>0</v>
      </c>
      <c r="O107" s="28">
        <v>0</v>
      </c>
      <c r="P107" s="28">
        <v>0</v>
      </c>
      <c r="Q107" s="104">
        <v>750</v>
      </c>
      <c r="R107" s="28">
        <v>0</v>
      </c>
      <c r="S107" s="28">
        <v>0</v>
      </c>
      <c r="T107" s="28">
        <v>0</v>
      </c>
      <c r="U107" s="28">
        <v>0</v>
      </c>
      <c r="V107" s="28">
        <v>220000</v>
      </c>
      <c r="W107" s="15">
        <f t="shared" si="25"/>
        <v>750</v>
      </c>
      <c r="X107" s="16">
        <v>220000</v>
      </c>
      <c r="Y107" s="17">
        <v>0</v>
      </c>
      <c r="Z107" s="3"/>
    </row>
    <row r="108" spans="2:26" ht="38.25" x14ac:dyDescent="0.25">
      <c r="B108" s="96" t="s">
        <v>177</v>
      </c>
      <c r="C108" s="26"/>
      <c r="D108" s="26"/>
      <c r="F108" s="26"/>
      <c r="G108" s="26"/>
      <c r="H108" s="26"/>
      <c r="I108" s="26"/>
      <c r="J108" s="26"/>
      <c r="K108" s="26"/>
      <c r="L108" s="26"/>
      <c r="M108" s="26"/>
      <c r="N108" s="28"/>
      <c r="O108" s="28"/>
      <c r="P108" s="28">
        <v>250</v>
      </c>
      <c r="Q108" s="104">
        <v>0</v>
      </c>
      <c r="R108" s="28"/>
      <c r="S108" s="28"/>
      <c r="T108" s="28"/>
      <c r="U108" s="28"/>
      <c r="V108" s="28"/>
      <c r="W108" s="15">
        <f t="shared" si="25"/>
        <v>-250</v>
      </c>
      <c r="X108" s="16"/>
      <c r="Y108" s="17"/>
      <c r="Z108" s="3"/>
    </row>
    <row r="109" spans="2:26" ht="25.5" x14ac:dyDescent="0.25">
      <c r="B109" s="95" t="s">
        <v>178</v>
      </c>
      <c r="C109" s="26"/>
      <c r="D109" s="26"/>
      <c r="F109" s="26"/>
      <c r="G109" s="26"/>
      <c r="H109" s="26"/>
      <c r="I109" s="26"/>
      <c r="J109" s="26"/>
      <c r="K109" s="26"/>
      <c r="L109" s="26"/>
      <c r="M109" s="26"/>
      <c r="N109" s="28"/>
      <c r="O109" s="28"/>
      <c r="P109" s="28">
        <v>0</v>
      </c>
      <c r="Q109" s="104">
        <v>200</v>
      </c>
      <c r="R109" s="28"/>
      <c r="S109" s="28"/>
      <c r="T109" s="28"/>
      <c r="U109" s="28"/>
      <c r="V109" s="28"/>
      <c r="W109" s="15">
        <f t="shared" si="25"/>
        <v>200</v>
      </c>
      <c r="X109" s="16"/>
      <c r="Y109" s="17"/>
      <c r="Z109" s="3"/>
    </row>
    <row r="110" spans="2:26" ht="42.75" customHeight="1" x14ac:dyDescent="0.25">
      <c r="B110" s="96" t="s">
        <v>179</v>
      </c>
      <c r="C110" s="26"/>
      <c r="D110" s="26"/>
      <c r="F110" s="26"/>
      <c r="G110" s="26"/>
      <c r="H110" s="26"/>
      <c r="I110" s="26"/>
      <c r="J110" s="26"/>
      <c r="K110" s="26"/>
      <c r="L110" s="26"/>
      <c r="M110" s="26"/>
      <c r="N110" s="28"/>
      <c r="O110" s="28"/>
      <c r="P110" s="28">
        <v>250</v>
      </c>
      <c r="Q110" s="104">
        <v>0</v>
      </c>
      <c r="R110" s="28"/>
      <c r="S110" s="28"/>
      <c r="T110" s="28"/>
      <c r="U110" s="28"/>
      <c r="V110" s="28"/>
      <c r="W110" s="15">
        <f t="shared" si="25"/>
        <v>-250</v>
      </c>
      <c r="X110" s="16"/>
      <c r="Y110" s="17"/>
      <c r="Z110" s="3"/>
    </row>
    <row r="111" spans="2:26" ht="42.75" customHeight="1" x14ac:dyDescent="0.25">
      <c r="B111" s="95" t="s">
        <v>180</v>
      </c>
      <c r="C111" s="26"/>
      <c r="D111" s="26"/>
      <c r="F111" s="26"/>
      <c r="G111" s="26"/>
      <c r="H111" s="26"/>
      <c r="I111" s="26"/>
      <c r="J111" s="26"/>
      <c r="K111" s="26"/>
      <c r="L111" s="26"/>
      <c r="M111" s="26"/>
      <c r="N111" s="28"/>
      <c r="O111" s="28"/>
      <c r="P111" s="28">
        <v>0</v>
      </c>
      <c r="Q111" s="104">
        <v>300</v>
      </c>
      <c r="R111" s="28"/>
      <c r="S111" s="28"/>
      <c r="T111" s="28"/>
      <c r="U111" s="28"/>
      <c r="V111" s="28"/>
      <c r="W111" s="15">
        <f t="shared" si="25"/>
        <v>300</v>
      </c>
      <c r="X111" s="16"/>
      <c r="Y111" s="17"/>
      <c r="Z111" s="3"/>
    </row>
    <row r="112" spans="2:26" ht="42.75" customHeight="1" x14ac:dyDescent="0.25">
      <c r="B112" s="95" t="s">
        <v>181</v>
      </c>
      <c r="C112" s="26"/>
      <c r="D112" s="26"/>
      <c r="F112" s="26"/>
      <c r="G112" s="26"/>
      <c r="H112" s="26"/>
      <c r="I112" s="26"/>
      <c r="J112" s="26"/>
      <c r="K112" s="26"/>
      <c r="L112" s="26"/>
      <c r="M112" s="26"/>
      <c r="N112" s="28"/>
      <c r="O112" s="28"/>
      <c r="P112" s="28">
        <v>0</v>
      </c>
      <c r="Q112" s="104">
        <v>300</v>
      </c>
      <c r="R112" s="28"/>
      <c r="S112" s="28"/>
      <c r="T112" s="28"/>
      <c r="U112" s="28"/>
      <c r="V112" s="28"/>
      <c r="W112" s="15">
        <f t="shared" si="25"/>
        <v>300</v>
      </c>
      <c r="X112" s="16"/>
      <c r="Y112" s="17"/>
      <c r="Z112" s="3"/>
    </row>
    <row r="113" spans="2:26" ht="42.75" customHeight="1" x14ac:dyDescent="0.25">
      <c r="B113" s="96" t="s">
        <v>77</v>
      </c>
      <c r="C113" s="26"/>
      <c r="D113" s="26"/>
      <c r="F113" s="26"/>
      <c r="G113" s="26"/>
      <c r="H113" s="26"/>
      <c r="I113" s="26"/>
      <c r="J113" s="26"/>
      <c r="K113" s="26"/>
      <c r="L113" s="26"/>
      <c r="M113" s="26"/>
      <c r="N113" s="28"/>
      <c r="O113" s="28"/>
      <c r="P113" s="28">
        <v>654.79999999999995</v>
      </c>
      <c r="Q113" s="104">
        <v>601.9</v>
      </c>
      <c r="R113" s="28"/>
      <c r="S113" s="28"/>
      <c r="T113" s="28"/>
      <c r="U113" s="28"/>
      <c r="V113" s="28"/>
      <c r="W113" s="15">
        <f t="shared" si="25"/>
        <v>-52.899999999999977</v>
      </c>
      <c r="X113" s="16"/>
      <c r="Y113" s="17"/>
      <c r="Z113" s="3"/>
    </row>
    <row r="114" spans="2:26" ht="25.5" hidden="1" x14ac:dyDescent="0.25">
      <c r="B114" s="96" t="s">
        <v>130</v>
      </c>
      <c r="C114" s="26" t="s">
        <v>5</v>
      </c>
      <c r="D114" s="26" t="s">
        <v>6</v>
      </c>
      <c r="F114" s="26" t="s">
        <v>5</v>
      </c>
      <c r="G114" s="26" t="s">
        <v>5</v>
      </c>
      <c r="H114" s="26"/>
      <c r="I114" s="26"/>
      <c r="J114" s="26"/>
      <c r="K114" s="26"/>
      <c r="L114" s="26"/>
      <c r="M114" s="26"/>
      <c r="N114" s="28">
        <v>0</v>
      </c>
      <c r="O114" s="28">
        <v>109750.39999999999</v>
      </c>
      <c r="P114" s="28">
        <v>0</v>
      </c>
      <c r="Q114" s="104">
        <v>0</v>
      </c>
      <c r="R114" s="28">
        <v>0</v>
      </c>
      <c r="S114" s="28">
        <v>0</v>
      </c>
      <c r="T114" s="28">
        <v>108332.18</v>
      </c>
      <c r="U114" s="28">
        <v>1418.22</v>
      </c>
      <c r="V114" s="28">
        <v>338849.6</v>
      </c>
      <c r="W114" s="15">
        <f t="shared" si="25"/>
        <v>0</v>
      </c>
      <c r="X114" s="16">
        <v>220000</v>
      </c>
      <c r="Y114" s="17">
        <v>0</v>
      </c>
      <c r="Z114" s="3"/>
    </row>
    <row r="115" spans="2:26" ht="25.5" x14ac:dyDescent="0.25">
      <c r="B115" s="95" t="s">
        <v>182</v>
      </c>
      <c r="C115" s="26" t="s">
        <v>5</v>
      </c>
      <c r="D115" s="26" t="s">
        <v>6</v>
      </c>
      <c r="F115" s="26" t="s">
        <v>5</v>
      </c>
      <c r="G115" s="26" t="s">
        <v>5</v>
      </c>
      <c r="H115" s="26"/>
      <c r="I115" s="26"/>
      <c r="J115" s="26"/>
      <c r="K115" s="26"/>
      <c r="L115" s="26"/>
      <c r="M115" s="26"/>
      <c r="N115" s="28">
        <v>0</v>
      </c>
      <c r="O115" s="28">
        <v>0</v>
      </c>
      <c r="P115" s="28">
        <v>0</v>
      </c>
      <c r="Q115" s="104">
        <v>1617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15">
        <f t="shared" si="25"/>
        <v>1617</v>
      </c>
      <c r="X115" s="16">
        <v>340267.82</v>
      </c>
      <c r="Y115" s="17">
        <v>0.24148947837717344</v>
      </c>
      <c r="Z115" s="3"/>
    </row>
    <row r="116" spans="2:26" ht="38.25" x14ac:dyDescent="0.25">
      <c r="B116" s="96" t="s">
        <v>183</v>
      </c>
      <c r="C116" s="26" t="s">
        <v>5</v>
      </c>
      <c r="D116" s="26" t="s">
        <v>6</v>
      </c>
      <c r="F116" s="26" t="s">
        <v>5</v>
      </c>
      <c r="G116" s="26" t="s">
        <v>5</v>
      </c>
      <c r="H116" s="26"/>
      <c r="I116" s="26"/>
      <c r="J116" s="26"/>
      <c r="K116" s="26"/>
      <c r="L116" s="26"/>
      <c r="M116" s="26"/>
      <c r="N116" s="28">
        <v>0</v>
      </c>
      <c r="O116" s="28">
        <v>0</v>
      </c>
      <c r="P116" s="28">
        <v>619.1</v>
      </c>
      <c r="Q116" s="104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372605</v>
      </c>
      <c r="W116" s="15">
        <f t="shared" si="25"/>
        <v>-619.1</v>
      </c>
      <c r="X116" s="16">
        <v>0</v>
      </c>
      <c r="Y116" s="17">
        <v>0</v>
      </c>
      <c r="Z116" s="3"/>
    </row>
    <row r="117" spans="2:26" ht="42" customHeight="1" x14ac:dyDescent="0.25">
      <c r="B117" s="95" t="s">
        <v>171</v>
      </c>
      <c r="C117" s="26"/>
      <c r="D117" s="26"/>
      <c r="F117" s="26"/>
      <c r="G117" s="26"/>
      <c r="H117" s="26"/>
      <c r="I117" s="26"/>
      <c r="J117" s="26"/>
      <c r="K117" s="26"/>
      <c r="L117" s="26"/>
      <c r="M117" s="26"/>
      <c r="N117" s="28"/>
      <c r="O117" s="28"/>
      <c r="P117" s="28">
        <v>0</v>
      </c>
      <c r="Q117" s="104">
        <v>407.7</v>
      </c>
      <c r="R117" s="28"/>
      <c r="S117" s="28"/>
      <c r="T117" s="28"/>
      <c r="U117" s="28"/>
      <c r="V117" s="28"/>
      <c r="W117" s="15">
        <f t="shared" si="25"/>
        <v>407.7</v>
      </c>
      <c r="X117" s="16"/>
      <c r="Y117" s="17"/>
      <c r="Z117" s="3"/>
    </row>
    <row r="118" spans="2:26" ht="38.25" x14ac:dyDescent="0.25">
      <c r="B118" s="96" t="s">
        <v>184</v>
      </c>
      <c r="C118" s="26" t="s">
        <v>5</v>
      </c>
      <c r="D118" s="26" t="s">
        <v>6</v>
      </c>
      <c r="F118" s="26" t="s">
        <v>5</v>
      </c>
      <c r="G118" s="26" t="s">
        <v>5</v>
      </c>
      <c r="H118" s="26"/>
      <c r="I118" s="26"/>
      <c r="J118" s="26"/>
      <c r="K118" s="26"/>
      <c r="L118" s="26"/>
      <c r="M118" s="26"/>
      <c r="N118" s="28">
        <v>0</v>
      </c>
      <c r="O118" s="28">
        <v>0</v>
      </c>
      <c r="P118" s="28">
        <v>1341.8</v>
      </c>
      <c r="Q118" s="104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344032</v>
      </c>
      <c r="W118" s="15">
        <f t="shared" si="25"/>
        <v>-1341.8</v>
      </c>
      <c r="X118" s="16">
        <v>372605</v>
      </c>
      <c r="Y118" s="17">
        <v>0</v>
      </c>
      <c r="Z118" s="3"/>
    </row>
    <row r="119" spans="2:26" ht="25.5" x14ac:dyDescent="0.25">
      <c r="B119" s="95" t="s">
        <v>172</v>
      </c>
      <c r="C119" s="26"/>
      <c r="D119" s="26"/>
      <c r="F119" s="26"/>
      <c r="G119" s="26"/>
      <c r="H119" s="26"/>
      <c r="I119" s="26"/>
      <c r="J119" s="26"/>
      <c r="K119" s="26"/>
      <c r="L119" s="26"/>
      <c r="M119" s="26"/>
      <c r="N119" s="28"/>
      <c r="O119" s="28"/>
      <c r="P119" s="28">
        <v>0</v>
      </c>
      <c r="Q119" s="104">
        <v>3316</v>
      </c>
      <c r="R119" s="28"/>
      <c r="S119" s="28"/>
      <c r="T119" s="28"/>
      <c r="U119" s="28"/>
      <c r="V119" s="28"/>
      <c r="W119" s="15">
        <f t="shared" si="25"/>
        <v>3316</v>
      </c>
      <c r="X119" s="16"/>
      <c r="Y119" s="17"/>
      <c r="Z119" s="3"/>
    </row>
    <row r="120" spans="2:26" ht="38.25" x14ac:dyDescent="0.25">
      <c r="B120" s="96" t="s">
        <v>185</v>
      </c>
      <c r="C120" s="26" t="s">
        <v>5</v>
      </c>
      <c r="D120" s="26" t="s">
        <v>6</v>
      </c>
      <c r="F120" s="26" t="s">
        <v>5</v>
      </c>
      <c r="G120" s="26" t="s">
        <v>5</v>
      </c>
      <c r="H120" s="26"/>
      <c r="I120" s="26"/>
      <c r="J120" s="26"/>
      <c r="K120" s="26"/>
      <c r="L120" s="26"/>
      <c r="M120" s="26"/>
      <c r="N120" s="28">
        <v>0</v>
      </c>
      <c r="O120" s="28">
        <v>0</v>
      </c>
      <c r="P120" s="28">
        <v>740.9</v>
      </c>
      <c r="Q120" s="104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607863</v>
      </c>
      <c r="W120" s="15">
        <f t="shared" si="25"/>
        <v>-740.9</v>
      </c>
      <c r="X120" s="16">
        <v>344032</v>
      </c>
      <c r="Y120" s="17">
        <v>0</v>
      </c>
      <c r="Z120" s="3"/>
    </row>
    <row r="121" spans="2:26" ht="25.5" x14ac:dyDescent="0.25">
      <c r="B121" s="95" t="s">
        <v>186</v>
      </c>
      <c r="C121" s="26"/>
      <c r="D121" s="26"/>
      <c r="F121" s="26"/>
      <c r="G121" s="26"/>
      <c r="H121" s="26"/>
      <c r="I121" s="26"/>
      <c r="J121" s="26"/>
      <c r="K121" s="26"/>
      <c r="L121" s="26"/>
      <c r="M121" s="26"/>
      <c r="N121" s="28"/>
      <c r="O121" s="51"/>
      <c r="P121" s="52">
        <v>0</v>
      </c>
      <c r="Q121" s="110">
        <v>1053.7</v>
      </c>
      <c r="R121" s="28"/>
      <c r="S121" s="28"/>
      <c r="T121" s="28"/>
      <c r="U121" s="28"/>
      <c r="V121" s="28"/>
      <c r="W121" s="15">
        <f t="shared" si="25"/>
        <v>1053.7</v>
      </c>
      <c r="X121" s="16"/>
      <c r="Y121" s="17"/>
      <c r="Z121" s="3"/>
    </row>
    <row r="122" spans="2:26" ht="25.5" x14ac:dyDescent="0.25">
      <c r="B122" s="95" t="s">
        <v>187</v>
      </c>
      <c r="C122" s="26"/>
      <c r="D122" s="26"/>
      <c r="F122" s="26"/>
      <c r="G122" s="26"/>
      <c r="H122" s="26"/>
      <c r="I122" s="26"/>
      <c r="J122" s="26"/>
      <c r="K122" s="26"/>
      <c r="L122" s="26"/>
      <c r="M122" s="26"/>
      <c r="N122" s="28"/>
      <c r="O122" s="51"/>
      <c r="P122" s="52">
        <v>0</v>
      </c>
      <c r="Q122" s="110">
        <v>1228.9000000000001</v>
      </c>
      <c r="R122" s="28"/>
      <c r="S122" s="28"/>
      <c r="T122" s="28"/>
      <c r="U122" s="28"/>
      <c r="V122" s="28"/>
      <c r="W122" s="15">
        <f t="shared" si="25"/>
        <v>1228.9000000000001</v>
      </c>
      <c r="X122" s="16"/>
      <c r="Y122" s="17"/>
      <c r="Z122" s="3"/>
    </row>
    <row r="123" spans="2:26" ht="25.5" x14ac:dyDescent="0.25">
      <c r="B123" s="95" t="s">
        <v>188</v>
      </c>
      <c r="C123" s="26"/>
      <c r="D123" s="26"/>
      <c r="F123" s="26"/>
      <c r="G123" s="26"/>
      <c r="H123" s="26"/>
      <c r="I123" s="26"/>
      <c r="J123" s="26"/>
      <c r="K123" s="26"/>
      <c r="L123" s="26"/>
      <c r="M123" s="26"/>
      <c r="N123" s="28"/>
      <c r="O123" s="51"/>
      <c r="P123" s="52">
        <v>0</v>
      </c>
      <c r="Q123" s="110">
        <v>1254.8</v>
      </c>
      <c r="R123" s="28"/>
      <c r="S123" s="28"/>
      <c r="T123" s="28"/>
      <c r="U123" s="28"/>
      <c r="V123" s="28"/>
      <c r="W123" s="15">
        <f t="shared" si="25"/>
        <v>1254.8</v>
      </c>
      <c r="X123" s="16"/>
      <c r="Y123" s="17"/>
      <c r="Z123" s="3"/>
    </row>
    <row r="124" spans="2:26" ht="38.25" x14ac:dyDescent="0.25">
      <c r="B124" s="96" t="s">
        <v>189</v>
      </c>
      <c r="C124" s="26"/>
      <c r="D124" s="26"/>
      <c r="F124" s="26"/>
      <c r="G124" s="26"/>
      <c r="H124" s="26"/>
      <c r="I124" s="26"/>
      <c r="J124" s="26"/>
      <c r="K124" s="26"/>
      <c r="L124" s="26"/>
      <c r="M124" s="26"/>
      <c r="N124" s="28"/>
      <c r="O124" s="51"/>
      <c r="P124" s="52">
        <v>1410.5</v>
      </c>
      <c r="Q124" s="110">
        <v>0</v>
      </c>
      <c r="R124" s="28"/>
      <c r="S124" s="28"/>
      <c r="T124" s="28"/>
      <c r="U124" s="28"/>
      <c r="V124" s="28"/>
      <c r="W124" s="15">
        <f t="shared" si="25"/>
        <v>-1410.5</v>
      </c>
      <c r="X124" s="16"/>
      <c r="Y124" s="17"/>
      <c r="Z124" s="3"/>
    </row>
    <row r="125" spans="2:26" ht="27" x14ac:dyDescent="0.25">
      <c r="B125" s="97" t="s">
        <v>78</v>
      </c>
      <c r="C125" s="98" t="s">
        <v>5</v>
      </c>
      <c r="D125" s="98" t="s">
        <v>6</v>
      </c>
      <c r="E125" s="99"/>
      <c r="F125" s="98" t="s">
        <v>5</v>
      </c>
      <c r="G125" s="98" t="s">
        <v>5</v>
      </c>
      <c r="H125" s="98"/>
      <c r="I125" s="98"/>
      <c r="J125" s="98"/>
      <c r="K125" s="98"/>
      <c r="L125" s="98"/>
      <c r="M125" s="98"/>
      <c r="N125" s="94">
        <v>0</v>
      </c>
      <c r="O125" s="94">
        <f t="shared" ref="O125" si="26">O126+O136+O144+O151</f>
        <v>6067874.2699999996</v>
      </c>
      <c r="P125" s="94">
        <f>P126+P136+P144+P151</f>
        <v>57293.899999999994</v>
      </c>
      <c r="Q125" s="102">
        <f>Q126+Q136+Q144+Q151</f>
        <v>41760</v>
      </c>
      <c r="R125" s="94">
        <v>0</v>
      </c>
      <c r="S125" s="94">
        <v>0</v>
      </c>
      <c r="T125" s="94">
        <v>0</v>
      </c>
      <c r="U125" s="94">
        <v>0</v>
      </c>
      <c r="V125" s="94">
        <v>466300</v>
      </c>
      <c r="W125" s="100">
        <f t="shared" si="25"/>
        <v>-15533.899999999994</v>
      </c>
      <c r="X125" s="16">
        <v>466300</v>
      </c>
      <c r="Y125" s="17">
        <v>0</v>
      </c>
      <c r="Z125" s="3"/>
    </row>
    <row r="126" spans="2:26" ht="27" outlineLevel="1" x14ac:dyDescent="0.25">
      <c r="B126" s="18" t="s">
        <v>79</v>
      </c>
      <c r="C126" s="19" t="s">
        <v>5</v>
      </c>
      <c r="D126" s="19" t="s">
        <v>6</v>
      </c>
      <c r="E126" s="20"/>
      <c r="F126" s="19" t="s">
        <v>5</v>
      </c>
      <c r="G126" s="19" t="s">
        <v>5</v>
      </c>
      <c r="H126" s="19"/>
      <c r="I126" s="19"/>
      <c r="J126" s="19"/>
      <c r="K126" s="19"/>
      <c r="L126" s="19"/>
      <c r="M126" s="19"/>
      <c r="N126" s="21">
        <v>0</v>
      </c>
      <c r="O126" s="21">
        <f t="shared" ref="O126" si="27">O127+O132</f>
        <v>0</v>
      </c>
      <c r="P126" s="21">
        <f>P127+P132</f>
        <v>12452.3</v>
      </c>
      <c r="Q126" s="102">
        <f>Q127+Q132</f>
        <v>403</v>
      </c>
      <c r="R126" s="21">
        <v>0</v>
      </c>
      <c r="S126" s="21">
        <v>0</v>
      </c>
      <c r="T126" s="21">
        <v>0</v>
      </c>
      <c r="U126" s="21">
        <v>0</v>
      </c>
      <c r="V126" s="21">
        <v>466300</v>
      </c>
      <c r="W126" s="15">
        <f t="shared" si="25"/>
        <v>-12049.3</v>
      </c>
      <c r="X126" s="16">
        <v>466300</v>
      </c>
      <c r="Y126" s="17">
        <v>0</v>
      </c>
      <c r="Z126" s="3"/>
    </row>
    <row r="127" spans="2:26" s="37" customFormat="1" ht="25.5" outlineLevel="2" x14ac:dyDescent="0.25">
      <c r="B127" s="22" t="s">
        <v>24</v>
      </c>
      <c r="C127" s="23" t="s">
        <v>5</v>
      </c>
      <c r="D127" s="23" t="s">
        <v>6</v>
      </c>
      <c r="E127" s="24"/>
      <c r="F127" s="23" t="s">
        <v>5</v>
      </c>
      <c r="G127" s="23" t="s">
        <v>5</v>
      </c>
      <c r="H127" s="23"/>
      <c r="I127" s="23"/>
      <c r="J127" s="23"/>
      <c r="K127" s="23"/>
      <c r="L127" s="23"/>
      <c r="M127" s="23"/>
      <c r="N127" s="25">
        <v>0</v>
      </c>
      <c r="O127" s="25">
        <f t="shared" ref="O127" si="28">O128</f>
        <v>0</v>
      </c>
      <c r="P127" s="25">
        <f>P128+P129+P130+P131</f>
        <v>6097.6</v>
      </c>
      <c r="Q127" s="103">
        <f>Q128+Q129+Q130+Q131</f>
        <v>403</v>
      </c>
      <c r="R127" s="25">
        <v>0</v>
      </c>
      <c r="S127" s="25">
        <v>0</v>
      </c>
      <c r="T127" s="25">
        <v>0</v>
      </c>
      <c r="U127" s="25">
        <v>0</v>
      </c>
      <c r="V127" s="25">
        <v>466300</v>
      </c>
      <c r="W127" s="15">
        <f t="shared" si="25"/>
        <v>-5694.6</v>
      </c>
      <c r="X127" s="41">
        <v>466300</v>
      </c>
      <c r="Y127" s="35">
        <v>0</v>
      </c>
      <c r="Z127" s="36"/>
    </row>
    <row r="128" spans="2:26" hidden="1" outlineLevel="2" x14ac:dyDescent="0.25">
      <c r="B128" s="1" t="s">
        <v>25</v>
      </c>
      <c r="C128" s="26" t="s">
        <v>5</v>
      </c>
      <c r="D128" s="26" t="s">
        <v>6</v>
      </c>
      <c r="F128" s="26" t="s">
        <v>5</v>
      </c>
      <c r="G128" s="26" t="s">
        <v>5</v>
      </c>
      <c r="H128" s="26"/>
      <c r="I128" s="26"/>
      <c r="J128" s="26"/>
      <c r="K128" s="26"/>
      <c r="L128" s="26"/>
      <c r="M128" s="26"/>
      <c r="N128" s="28">
        <v>0</v>
      </c>
      <c r="O128" s="28">
        <v>0</v>
      </c>
      <c r="P128" s="28">
        <v>0</v>
      </c>
      <c r="Q128" s="104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466300</v>
      </c>
      <c r="W128" s="15">
        <f t="shared" si="25"/>
        <v>0</v>
      </c>
      <c r="X128" s="16"/>
      <c r="Y128" s="17"/>
      <c r="Z128" s="3"/>
    </row>
    <row r="129" spans="2:26" outlineLevel="3" x14ac:dyDescent="0.25">
      <c r="B129" s="1" t="s">
        <v>80</v>
      </c>
      <c r="C129" s="26" t="s">
        <v>5</v>
      </c>
      <c r="D129" s="26" t="s">
        <v>6</v>
      </c>
      <c r="F129" s="26" t="s">
        <v>5</v>
      </c>
      <c r="G129" s="26" t="s">
        <v>5</v>
      </c>
      <c r="H129" s="26"/>
      <c r="I129" s="26"/>
      <c r="J129" s="26"/>
      <c r="K129" s="26"/>
      <c r="L129" s="26"/>
      <c r="M129" s="26"/>
      <c r="N129" s="28">
        <v>0</v>
      </c>
      <c r="O129" s="28">
        <v>0</v>
      </c>
      <c r="P129" s="28">
        <v>470.6</v>
      </c>
      <c r="Q129" s="104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800000</v>
      </c>
      <c r="W129" s="15">
        <f t="shared" si="25"/>
        <v>-470.6</v>
      </c>
      <c r="X129" s="16">
        <v>466300</v>
      </c>
      <c r="Y129" s="17">
        <v>0</v>
      </c>
      <c r="Z129" s="3"/>
    </row>
    <row r="130" spans="2:26" hidden="1" x14ac:dyDescent="0.25">
      <c r="B130" s="1" t="s">
        <v>81</v>
      </c>
      <c r="C130" s="26" t="s">
        <v>5</v>
      </c>
      <c r="D130" s="26" t="s">
        <v>6</v>
      </c>
      <c r="F130" s="26" t="s">
        <v>5</v>
      </c>
      <c r="G130" s="26" t="s">
        <v>5</v>
      </c>
      <c r="H130" s="26"/>
      <c r="I130" s="26"/>
      <c r="J130" s="26"/>
      <c r="K130" s="26"/>
      <c r="L130" s="26"/>
      <c r="M130" s="26"/>
      <c r="N130" s="28">
        <v>0</v>
      </c>
      <c r="O130" s="28">
        <v>0</v>
      </c>
      <c r="P130" s="28">
        <v>0</v>
      </c>
      <c r="Q130" s="104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4000000</v>
      </c>
      <c r="W130" s="15">
        <f t="shared" si="25"/>
        <v>0</v>
      </c>
      <c r="X130" s="16">
        <v>800000</v>
      </c>
      <c r="Y130" s="17">
        <v>0</v>
      </c>
      <c r="Z130" s="3"/>
    </row>
    <row r="131" spans="2:26" ht="69.75" customHeight="1" x14ac:dyDescent="0.25">
      <c r="B131" s="1" t="s">
        <v>190</v>
      </c>
      <c r="C131" s="26"/>
      <c r="D131" s="26"/>
      <c r="F131" s="26"/>
      <c r="G131" s="26"/>
      <c r="H131" s="26"/>
      <c r="I131" s="26"/>
      <c r="J131" s="26"/>
      <c r="K131" s="26"/>
      <c r="L131" s="26"/>
      <c r="M131" s="26"/>
      <c r="N131" s="28"/>
      <c r="O131" s="28"/>
      <c r="P131" s="28">
        <v>5627</v>
      </c>
      <c r="Q131" s="104">
        <v>403</v>
      </c>
      <c r="R131" s="28"/>
      <c r="S131" s="28"/>
      <c r="T131" s="28"/>
      <c r="U131" s="28"/>
      <c r="V131" s="28"/>
      <c r="W131" s="15">
        <f t="shared" si="25"/>
        <v>-5224</v>
      </c>
      <c r="X131" s="16"/>
      <c r="Y131" s="17"/>
      <c r="Z131" s="3"/>
    </row>
    <row r="132" spans="2:26" s="37" customFormat="1" x14ac:dyDescent="0.25">
      <c r="B132" s="22" t="s">
        <v>63</v>
      </c>
      <c r="C132" s="23" t="s">
        <v>5</v>
      </c>
      <c r="D132" s="23" t="s">
        <v>6</v>
      </c>
      <c r="E132" s="24"/>
      <c r="F132" s="23" t="s">
        <v>5</v>
      </c>
      <c r="G132" s="23" t="s">
        <v>5</v>
      </c>
      <c r="H132" s="23"/>
      <c r="I132" s="23"/>
      <c r="J132" s="23"/>
      <c r="K132" s="23"/>
      <c r="L132" s="23"/>
      <c r="M132" s="23"/>
      <c r="N132" s="25">
        <v>0</v>
      </c>
      <c r="O132" s="25">
        <f t="shared" ref="O132" si="29">O133</f>
        <v>0</v>
      </c>
      <c r="P132" s="25">
        <f>P133+P135+P134</f>
        <v>6354.7</v>
      </c>
      <c r="Q132" s="103">
        <f>Q133+Q135+Q134</f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6302211.8099999996</v>
      </c>
      <c r="W132" s="15">
        <f t="shared" si="25"/>
        <v>-6354.7</v>
      </c>
      <c r="X132" s="41">
        <v>6302211.8099999996</v>
      </c>
      <c r="Y132" s="35">
        <v>0</v>
      </c>
      <c r="Z132" s="36"/>
    </row>
    <row r="133" spans="2:26" ht="38.25" hidden="1" x14ac:dyDescent="0.25">
      <c r="B133" s="1" t="s">
        <v>82</v>
      </c>
      <c r="C133" s="26" t="s">
        <v>5</v>
      </c>
      <c r="D133" s="26" t="s">
        <v>6</v>
      </c>
      <c r="F133" s="26" t="s">
        <v>5</v>
      </c>
      <c r="G133" s="26" t="s">
        <v>5</v>
      </c>
      <c r="H133" s="26"/>
      <c r="I133" s="26"/>
      <c r="J133" s="26"/>
      <c r="K133" s="26"/>
      <c r="L133" s="26"/>
      <c r="M133" s="26"/>
      <c r="N133" s="28">
        <v>0</v>
      </c>
      <c r="O133" s="28">
        <v>0</v>
      </c>
      <c r="P133" s="28">
        <v>0</v>
      </c>
      <c r="Q133" s="104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6302211.8099999996</v>
      </c>
      <c r="W133" s="15">
        <f t="shared" si="25"/>
        <v>0</v>
      </c>
      <c r="X133" s="16"/>
      <c r="Y133" s="17"/>
      <c r="Z133" s="3"/>
    </row>
    <row r="134" spans="2:26" ht="38.25" x14ac:dyDescent="0.25">
      <c r="B134" s="1" t="s">
        <v>156</v>
      </c>
      <c r="C134" s="26"/>
      <c r="D134" s="26"/>
      <c r="F134" s="26"/>
      <c r="G134" s="26"/>
      <c r="H134" s="26"/>
      <c r="I134" s="26"/>
      <c r="J134" s="26"/>
      <c r="K134" s="26"/>
      <c r="L134" s="26"/>
      <c r="M134" s="26"/>
      <c r="N134" s="28"/>
      <c r="O134" s="28"/>
      <c r="P134" s="28">
        <v>6037</v>
      </c>
      <c r="Q134" s="104">
        <v>0</v>
      </c>
      <c r="R134" s="28"/>
      <c r="S134" s="28"/>
      <c r="T134" s="28"/>
      <c r="U134" s="28"/>
      <c r="V134" s="28"/>
      <c r="W134" s="15">
        <f t="shared" si="25"/>
        <v>-6037</v>
      </c>
      <c r="X134" s="16"/>
      <c r="Y134" s="17"/>
      <c r="Z134" s="3"/>
    </row>
    <row r="135" spans="2:26" ht="51" x14ac:dyDescent="0.25">
      <c r="B135" s="1" t="s">
        <v>132</v>
      </c>
      <c r="C135" s="26"/>
      <c r="D135" s="26"/>
      <c r="F135" s="26"/>
      <c r="G135" s="26"/>
      <c r="H135" s="26"/>
      <c r="I135" s="26"/>
      <c r="J135" s="26"/>
      <c r="K135" s="26"/>
      <c r="L135" s="26"/>
      <c r="M135" s="26"/>
      <c r="N135" s="28"/>
      <c r="O135" s="28"/>
      <c r="P135" s="28">
        <v>317.7</v>
      </c>
      <c r="Q135" s="104">
        <v>0</v>
      </c>
      <c r="R135" s="28"/>
      <c r="S135" s="28"/>
      <c r="T135" s="28"/>
      <c r="U135" s="28"/>
      <c r="V135" s="28"/>
      <c r="W135" s="15">
        <f t="shared" si="25"/>
        <v>-317.7</v>
      </c>
      <c r="X135" s="16"/>
      <c r="Y135" s="17"/>
      <c r="Z135" s="3"/>
    </row>
    <row r="136" spans="2:26" ht="27" x14ac:dyDescent="0.25">
      <c r="B136" s="18" t="s">
        <v>83</v>
      </c>
      <c r="C136" s="19" t="s">
        <v>5</v>
      </c>
      <c r="D136" s="19" t="s">
        <v>6</v>
      </c>
      <c r="E136" s="20"/>
      <c r="F136" s="19" t="s">
        <v>5</v>
      </c>
      <c r="G136" s="19" t="s">
        <v>5</v>
      </c>
      <c r="H136" s="19"/>
      <c r="I136" s="19"/>
      <c r="J136" s="19"/>
      <c r="K136" s="19"/>
      <c r="L136" s="19"/>
      <c r="M136" s="19"/>
      <c r="N136" s="21">
        <v>0</v>
      </c>
      <c r="O136" s="21">
        <f t="shared" ref="O136" si="30">O137</f>
        <v>620145</v>
      </c>
      <c r="P136" s="21">
        <f>P137</f>
        <v>6082.0999999999995</v>
      </c>
      <c r="Q136" s="102">
        <f>Q137</f>
        <v>5295.7</v>
      </c>
      <c r="R136" s="21">
        <v>0</v>
      </c>
      <c r="S136" s="21">
        <v>0</v>
      </c>
      <c r="T136" s="21">
        <v>8400</v>
      </c>
      <c r="U136" s="21">
        <v>0</v>
      </c>
      <c r="V136" s="21">
        <v>191600</v>
      </c>
      <c r="W136" s="15">
        <f>Q136-P136</f>
        <v>-786.39999999999964</v>
      </c>
      <c r="X136" s="16">
        <v>191600</v>
      </c>
      <c r="Y136" s="17">
        <v>4.2000000000000003E-2</v>
      </c>
      <c r="Z136" s="3"/>
    </row>
    <row r="137" spans="2:26" s="37" customFormat="1" ht="25.5" outlineLevel="2" x14ac:dyDescent="0.25">
      <c r="B137" s="22" t="s">
        <v>84</v>
      </c>
      <c r="C137" s="23" t="s">
        <v>5</v>
      </c>
      <c r="D137" s="23" t="s">
        <v>6</v>
      </c>
      <c r="E137" s="24"/>
      <c r="F137" s="23" t="s">
        <v>5</v>
      </c>
      <c r="G137" s="23" t="s">
        <v>5</v>
      </c>
      <c r="H137" s="23"/>
      <c r="I137" s="23"/>
      <c r="J137" s="23"/>
      <c r="K137" s="23"/>
      <c r="L137" s="23"/>
      <c r="M137" s="23"/>
      <c r="N137" s="25">
        <v>0</v>
      </c>
      <c r="O137" s="25">
        <f t="shared" ref="O137" si="31">O138+O139+O140+O143</f>
        <v>620145</v>
      </c>
      <c r="P137" s="25">
        <f>P138+P139+P140+P143+P142+P141</f>
        <v>6082.0999999999995</v>
      </c>
      <c r="Q137" s="103">
        <f>Q138+Q139+Q140+Q143+Q142+Q141</f>
        <v>5295.7</v>
      </c>
      <c r="R137" s="25">
        <v>0</v>
      </c>
      <c r="S137" s="25">
        <v>0</v>
      </c>
      <c r="T137" s="25">
        <v>8400</v>
      </c>
      <c r="U137" s="25">
        <v>0</v>
      </c>
      <c r="V137" s="25">
        <v>191600</v>
      </c>
      <c r="W137" s="15">
        <f t="shared" si="25"/>
        <v>-786.39999999999964</v>
      </c>
      <c r="X137" s="41">
        <v>191600</v>
      </c>
      <c r="Y137" s="35">
        <v>4.2000000000000003E-2</v>
      </c>
      <c r="Z137" s="36"/>
    </row>
    <row r="138" spans="2:26" ht="25.5" outlineLevel="2" x14ac:dyDescent="0.25">
      <c r="B138" s="1" t="s">
        <v>85</v>
      </c>
      <c r="C138" s="26" t="s">
        <v>5</v>
      </c>
      <c r="D138" s="26" t="s">
        <v>6</v>
      </c>
      <c r="F138" s="26" t="s">
        <v>5</v>
      </c>
      <c r="G138" s="26" t="s">
        <v>5</v>
      </c>
      <c r="H138" s="26"/>
      <c r="I138" s="26"/>
      <c r="J138" s="26"/>
      <c r="K138" s="26"/>
      <c r="L138" s="26"/>
      <c r="M138" s="26"/>
      <c r="N138" s="28">
        <v>0</v>
      </c>
      <c r="O138" s="28">
        <v>8400</v>
      </c>
      <c r="P138" s="28">
        <v>4</v>
      </c>
      <c r="Q138" s="104">
        <v>160</v>
      </c>
      <c r="R138" s="28">
        <v>0</v>
      </c>
      <c r="S138" s="28">
        <v>0</v>
      </c>
      <c r="T138" s="28">
        <v>8400</v>
      </c>
      <c r="U138" s="28">
        <v>0</v>
      </c>
      <c r="V138" s="28">
        <v>191600</v>
      </c>
      <c r="W138" s="15">
        <f t="shared" si="25"/>
        <v>156</v>
      </c>
      <c r="X138" s="16"/>
      <c r="Y138" s="17"/>
      <c r="Z138" s="3"/>
    </row>
    <row r="139" spans="2:26" outlineLevel="3" x14ac:dyDescent="0.25">
      <c r="B139" s="1" t="s">
        <v>86</v>
      </c>
      <c r="C139" s="26" t="s">
        <v>5</v>
      </c>
      <c r="D139" s="26" t="s">
        <v>6</v>
      </c>
      <c r="F139" s="26" t="s">
        <v>5</v>
      </c>
      <c r="G139" s="26" t="s">
        <v>5</v>
      </c>
      <c r="H139" s="26"/>
      <c r="I139" s="26"/>
      <c r="J139" s="26"/>
      <c r="K139" s="26"/>
      <c r="L139" s="26"/>
      <c r="M139" s="26"/>
      <c r="N139" s="28">
        <v>0</v>
      </c>
      <c r="O139" s="28">
        <v>611745</v>
      </c>
      <c r="P139" s="28">
        <v>3209.9</v>
      </c>
      <c r="Q139" s="104">
        <v>2585.1</v>
      </c>
      <c r="R139" s="28">
        <v>0</v>
      </c>
      <c r="S139" s="28">
        <v>0</v>
      </c>
      <c r="T139" s="28">
        <v>577319.87</v>
      </c>
      <c r="U139" s="28">
        <v>34425.129999999997</v>
      </c>
      <c r="V139" s="28">
        <v>3811255</v>
      </c>
      <c r="W139" s="15">
        <f t="shared" si="25"/>
        <v>-624.80000000000018</v>
      </c>
      <c r="X139" s="16">
        <v>191600</v>
      </c>
      <c r="Y139" s="17">
        <v>4.2000000000000003E-2</v>
      </c>
      <c r="Z139" s="3"/>
    </row>
    <row r="140" spans="2:26" ht="38.25" x14ac:dyDescent="0.25">
      <c r="B140" s="1" t="s">
        <v>87</v>
      </c>
      <c r="C140" s="26" t="s">
        <v>5</v>
      </c>
      <c r="D140" s="26" t="s">
        <v>6</v>
      </c>
      <c r="F140" s="26" t="s">
        <v>5</v>
      </c>
      <c r="G140" s="26" t="s">
        <v>5</v>
      </c>
      <c r="H140" s="26"/>
      <c r="I140" s="26"/>
      <c r="J140" s="26"/>
      <c r="K140" s="26"/>
      <c r="L140" s="26"/>
      <c r="M140" s="26"/>
      <c r="N140" s="28">
        <v>0</v>
      </c>
      <c r="O140" s="28">
        <v>0</v>
      </c>
      <c r="P140" s="28">
        <v>1770.5</v>
      </c>
      <c r="Q140" s="104">
        <v>2020.6</v>
      </c>
      <c r="R140" s="28">
        <v>0</v>
      </c>
      <c r="S140" s="28">
        <v>0</v>
      </c>
      <c r="T140" s="28">
        <v>0</v>
      </c>
      <c r="U140" s="28">
        <v>0</v>
      </c>
      <c r="V140" s="28">
        <v>1280000</v>
      </c>
      <c r="W140" s="15">
        <f t="shared" si="25"/>
        <v>250.09999999999991</v>
      </c>
      <c r="X140" s="16">
        <v>3845680.13</v>
      </c>
      <c r="Y140" s="17">
        <v>0.13052676237847616</v>
      </c>
      <c r="Z140" s="3"/>
    </row>
    <row r="141" spans="2:26" ht="63.75" x14ac:dyDescent="0.25">
      <c r="B141" s="1" t="s">
        <v>161</v>
      </c>
      <c r="C141" s="26"/>
      <c r="D141" s="26"/>
      <c r="F141" s="26"/>
      <c r="G141" s="26"/>
      <c r="H141" s="26"/>
      <c r="I141" s="26"/>
      <c r="J141" s="26"/>
      <c r="K141" s="26"/>
      <c r="L141" s="26"/>
      <c r="M141" s="26"/>
      <c r="N141" s="28"/>
      <c r="O141" s="28"/>
      <c r="P141" s="28">
        <v>1097.7</v>
      </c>
      <c r="Q141" s="104">
        <v>530</v>
      </c>
      <c r="R141" s="28"/>
      <c r="S141" s="28"/>
      <c r="T141" s="28"/>
      <c r="U141" s="28"/>
      <c r="V141" s="28"/>
      <c r="W141" s="15">
        <f t="shared" si="25"/>
        <v>-567.70000000000005</v>
      </c>
      <c r="X141" s="16"/>
      <c r="Y141" s="17"/>
      <c r="Z141" s="3"/>
    </row>
    <row r="142" spans="2:26" ht="25.5" hidden="1" x14ac:dyDescent="0.25">
      <c r="B142" s="1" t="s">
        <v>146</v>
      </c>
      <c r="C142" s="26"/>
      <c r="D142" s="26"/>
      <c r="F142" s="26"/>
      <c r="G142" s="26"/>
      <c r="H142" s="26"/>
      <c r="I142" s="26"/>
      <c r="J142" s="26"/>
      <c r="K142" s="26"/>
      <c r="L142" s="26"/>
      <c r="M142" s="26"/>
      <c r="N142" s="28"/>
      <c r="O142" s="28"/>
      <c r="P142" s="28">
        <v>0</v>
      </c>
      <c r="Q142" s="104">
        <v>0</v>
      </c>
      <c r="R142" s="28"/>
      <c r="S142" s="28"/>
      <c r="T142" s="28"/>
      <c r="U142" s="28"/>
      <c r="V142" s="28"/>
      <c r="W142" s="15">
        <f t="shared" si="25"/>
        <v>0</v>
      </c>
      <c r="X142" s="16"/>
      <c r="Y142" s="17"/>
      <c r="Z142" s="3"/>
    </row>
    <row r="143" spans="2:26" hidden="1" x14ac:dyDescent="0.25">
      <c r="B143" s="1" t="s">
        <v>88</v>
      </c>
      <c r="C143" s="26" t="s">
        <v>5</v>
      </c>
      <c r="D143" s="26" t="s">
        <v>6</v>
      </c>
      <c r="F143" s="26" t="s">
        <v>5</v>
      </c>
      <c r="G143" s="26" t="s">
        <v>5</v>
      </c>
      <c r="H143" s="26"/>
      <c r="I143" s="26"/>
      <c r="J143" s="26"/>
      <c r="K143" s="26"/>
      <c r="L143" s="26"/>
      <c r="M143" s="26"/>
      <c r="N143" s="28">
        <v>0</v>
      </c>
      <c r="O143" s="28">
        <v>0</v>
      </c>
      <c r="P143" s="28">
        <v>0</v>
      </c>
      <c r="Q143" s="104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1077000</v>
      </c>
      <c r="W143" s="15">
        <f t="shared" si="25"/>
        <v>0</v>
      </c>
      <c r="X143" s="16">
        <v>1280000</v>
      </c>
      <c r="Y143" s="17">
        <v>0</v>
      </c>
      <c r="Z143" s="3"/>
    </row>
    <row r="144" spans="2:26" x14ac:dyDescent="0.25">
      <c r="B144" s="18" t="s">
        <v>89</v>
      </c>
      <c r="C144" s="19" t="s">
        <v>5</v>
      </c>
      <c r="D144" s="19" t="s">
        <v>6</v>
      </c>
      <c r="E144" s="20"/>
      <c r="F144" s="19" t="s">
        <v>5</v>
      </c>
      <c r="G144" s="19" t="s">
        <v>5</v>
      </c>
      <c r="H144" s="19"/>
      <c r="I144" s="19"/>
      <c r="J144" s="19"/>
      <c r="K144" s="19"/>
      <c r="L144" s="19"/>
      <c r="M144" s="19"/>
      <c r="N144" s="21">
        <v>0</v>
      </c>
      <c r="O144" s="21">
        <f t="shared" ref="O144" si="32">O145+O151</f>
        <v>5447729.2699999996</v>
      </c>
      <c r="P144" s="21">
        <f>P145</f>
        <v>38759.5</v>
      </c>
      <c r="Q144" s="102">
        <f>Q145</f>
        <v>36061.300000000003</v>
      </c>
      <c r="R144" s="21">
        <v>0</v>
      </c>
      <c r="S144" s="21">
        <v>0</v>
      </c>
      <c r="T144" s="21">
        <v>0</v>
      </c>
      <c r="U144" s="21">
        <v>0</v>
      </c>
      <c r="V144" s="21">
        <v>249000</v>
      </c>
      <c r="W144" s="15">
        <f t="shared" si="25"/>
        <v>-2698.1999999999971</v>
      </c>
      <c r="X144" s="16">
        <v>249000</v>
      </c>
      <c r="Y144" s="17">
        <v>0</v>
      </c>
      <c r="Z144" s="3"/>
    </row>
    <row r="145" spans="2:26" s="37" customFormat="1" outlineLevel="2" x14ac:dyDescent="0.25">
      <c r="B145" s="22" t="s">
        <v>90</v>
      </c>
      <c r="C145" s="23" t="s">
        <v>5</v>
      </c>
      <c r="D145" s="23" t="s">
        <v>6</v>
      </c>
      <c r="E145" s="24"/>
      <c r="F145" s="23" t="s">
        <v>5</v>
      </c>
      <c r="G145" s="23" t="s">
        <v>5</v>
      </c>
      <c r="H145" s="23"/>
      <c r="I145" s="23"/>
      <c r="J145" s="23"/>
      <c r="K145" s="23"/>
      <c r="L145" s="23"/>
      <c r="M145" s="23"/>
      <c r="N145" s="25">
        <v>0</v>
      </c>
      <c r="O145" s="25">
        <f t="shared" ref="O145" si="33">O146+O148</f>
        <v>5447729.2699999996</v>
      </c>
      <c r="P145" s="25">
        <f>P146+P148+P149+P147+P150</f>
        <v>38759.5</v>
      </c>
      <c r="Q145" s="103">
        <f>Q146+Q148+Q149+Q147+Q150</f>
        <v>36061.300000000003</v>
      </c>
      <c r="R145" s="25">
        <v>0</v>
      </c>
      <c r="S145" s="25">
        <v>0</v>
      </c>
      <c r="T145" s="25">
        <v>0</v>
      </c>
      <c r="U145" s="25">
        <v>0</v>
      </c>
      <c r="V145" s="25">
        <v>249000</v>
      </c>
      <c r="W145" s="15">
        <f t="shared" si="25"/>
        <v>-2698.1999999999971</v>
      </c>
      <c r="X145" s="41">
        <v>249000</v>
      </c>
      <c r="Y145" s="35">
        <v>0</v>
      </c>
      <c r="Z145" s="36"/>
    </row>
    <row r="146" spans="2:26" ht="38.25" outlineLevel="2" x14ac:dyDescent="0.25">
      <c r="B146" s="1" t="s">
        <v>15</v>
      </c>
      <c r="C146" s="26" t="s">
        <v>5</v>
      </c>
      <c r="D146" s="26" t="s">
        <v>6</v>
      </c>
      <c r="F146" s="26" t="s">
        <v>5</v>
      </c>
      <c r="G146" s="26" t="s">
        <v>5</v>
      </c>
      <c r="H146" s="26"/>
      <c r="I146" s="26"/>
      <c r="J146" s="26"/>
      <c r="K146" s="26"/>
      <c r="L146" s="26"/>
      <c r="M146" s="26"/>
      <c r="N146" s="28">
        <v>0</v>
      </c>
      <c r="O146" s="28">
        <v>0</v>
      </c>
      <c r="P146" s="28">
        <v>190.6</v>
      </c>
      <c r="Q146" s="104">
        <v>550.9</v>
      </c>
      <c r="R146" s="28">
        <v>0</v>
      </c>
      <c r="S146" s="28">
        <v>0</v>
      </c>
      <c r="T146" s="28">
        <v>0</v>
      </c>
      <c r="U146" s="28">
        <v>0</v>
      </c>
      <c r="V146" s="28">
        <v>249000</v>
      </c>
      <c r="W146" s="15">
        <f t="shared" si="25"/>
        <v>360.29999999999995</v>
      </c>
      <c r="X146" s="16"/>
      <c r="Y146" s="17"/>
      <c r="Z146" s="3"/>
    </row>
    <row r="147" spans="2:26" ht="45.75" customHeight="1" outlineLevel="2" x14ac:dyDescent="0.25">
      <c r="B147" s="1" t="s">
        <v>162</v>
      </c>
      <c r="C147" s="26"/>
      <c r="D147" s="26"/>
      <c r="F147" s="26"/>
      <c r="G147" s="26"/>
      <c r="H147" s="26"/>
      <c r="I147" s="26"/>
      <c r="J147" s="26"/>
      <c r="K147" s="26"/>
      <c r="L147" s="26"/>
      <c r="M147" s="26"/>
      <c r="N147" s="28"/>
      <c r="O147" s="28"/>
      <c r="P147" s="28">
        <v>417.2</v>
      </c>
      <c r="Q147" s="104">
        <v>0</v>
      </c>
      <c r="R147" s="28"/>
      <c r="S147" s="28"/>
      <c r="T147" s="28"/>
      <c r="U147" s="28"/>
      <c r="V147" s="28"/>
      <c r="W147" s="15">
        <f t="shared" si="25"/>
        <v>-417.2</v>
      </c>
      <c r="X147" s="16"/>
      <c r="Y147" s="17"/>
      <c r="Z147" s="3"/>
    </row>
    <row r="148" spans="2:26" outlineLevel="3" x14ac:dyDescent="0.25">
      <c r="B148" s="1" t="s">
        <v>91</v>
      </c>
      <c r="C148" s="26" t="s">
        <v>5</v>
      </c>
      <c r="D148" s="26" t="s">
        <v>6</v>
      </c>
      <c r="F148" s="26" t="s">
        <v>5</v>
      </c>
      <c r="G148" s="26" t="s">
        <v>5</v>
      </c>
      <c r="H148" s="26"/>
      <c r="I148" s="26"/>
      <c r="J148" s="26"/>
      <c r="K148" s="26"/>
      <c r="L148" s="26"/>
      <c r="M148" s="26"/>
      <c r="N148" s="28">
        <v>0</v>
      </c>
      <c r="O148" s="28">
        <v>5447729.2699999996</v>
      </c>
      <c r="P148" s="28">
        <v>26141.7</v>
      </c>
      <c r="Q148" s="104">
        <v>35004.6</v>
      </c>
      <c r="R148" s="28">
        <v>0</v>
      </c>
      <c r="S148" s="28">
        <v>0</v>
      </c>
      <c r="T148" s="28">
        <v>4064388.52</v>
      </c>
      <c r="U148" s="28">
        <v>1383340.75</v>
      </c>
      <c r="V148" s="28">
        <v>16236770.73</v>
      </c>
      <c r="W148" s="15">
        <f t="shared" si="25"/>
        <v>8862.8999999999978</v>
      </c>
      <c r="X148" s="16">
        <v>249000</v>
      </c>
      <c r="Y148" s="17">
        <v>0</v>
      </c>
      <c r="Z148" s="3"/>
    </row>
    <row r="149" spans="2:26" ht="51" hidden="1" outlineLevel="3" x14ac:dyDescent="0.25">
      <c r="B149" s="1" t="s">
        <v>147</v>
      </c>
      <c r="C149" s="26"/>
      <c r="D149" s="26"/>
      <c r="F149" s="26"/>
      <c r="G149" s="26"/>
      <c r="H149" s="26"/>
      <c r="I149" s="26"/>
      <c r="J149" s="26"/>
      <c r="K149" s="26"/>
      <c r="L149" s="26"/>
      <c r="M149" s="26"/>
      <c r="N149" s="28"/>
      <c r="O149" s="51"/>
      <c r="P149" s="52">
        <v>0</v>
      </c>
      <c r="Q149" s="110">
        <v>0</v>
      </c>
      <c r="R149" s="28"/>
      <c r="S149" s="28"/>
      <c r="T149" s="28"/>
      <c r="U149" s="28"/>
      <c r="V149" s="28"/>
      <c r="W149" s="15">
        <f t="shared" si="25"/>
        <v>0</v>
      </c>
      <c r="X149" s="16"/>
      <c r="Y149" s="17"/>
      <c r="Z149" s="3"/>
    </row>
    <row r="150" spans="2:26" ht="51" outlineLevel="3" x14ac:dyDescent="0.25">
      <c r="B150" s="1" t="s">
        <v>163</v>
      </c>
      <c r="C150" s="26"/>
      <c r="D150" s="26"/>
      <c r="F150" s="26"/>
      <c r="G150" s="26"/>
      <c r="H150" s="26"/>
      <c r="I150" s="26"/>
      <c r="J150" s="26"/>
      <c r="K150" s="26"/>
      <c r="L150" s="26"/>
      <c r="M150" s="26"/>
      <c r="N150" s="28"/>
      <c r="O150" s="51"/>
      <c r="P150" s="52">
        <v>12010</v>
      </c>
      <c r="Q150" s="110">
        <v>505.8</v>
      </c>
      <c r="R150" s="28"/>
      <c r="S150" s="28"/>
      <c r="T150" s="28"/>
      <c r="U150" s="28"/>
      <c r="V150" s="28"/>
      <c r="W150" s="15">
        <f t="shared" si="25"/>
        <v>-11504.2</v>
      </c>
      <c r="X150" s="16"/>
      <c r="Y150" s="17"/>
      <c r="Z150" s="3"/>
    </row>
    <row r="151" spans="2:26" hidden="1" x14ac:dyDescent="0.25">
      <c r="B151" s="18" t="s">
        <v>92</v>
      </c>
      <c r="C151" s="19" t="s">
        <v>5</v>
      </c>
      <c r="D151" s="19" t="s">
        <v>6</v>
      </c>
      <c r="E151" s="20"/>
      <c r="F151" s="19" t="s">
        <v>5</v>
      </c>
      <c r="G151" s="19" t="s">
        <v>5</v>
      </c>
      <c r="H151" s="19"/>
      <c r="I151" s="19"/>
      <c r="J151" s="19"/>
      <c r="K151" s="19"/>
      <c r="L151" s="19"/>
      <c r="M151" s="19"/>
      <c r="N151" s="21">
        <v>0</v>
      </c>
      <c r="O151" s="21">
        <f t="shared" ref="O151:P152" si="34">O152</f>
        <v>0</v>
      </c>
      <c r="P151" s="21">
        <f t="shared" si="34"/>
        <v>0</v>
      </c>
      <c r="Q151" s="102"/>
      <c r="R151" s="21">
        <v>0</v>
      </c>
      <c r="S151" s="21">
        <v>0</v>
      </c>
      <c r="T151" s="21">
        <v>0</v>
      </c>
      <c r="U151" s="21">
        <v>0</v>
      </c>
      <c r="V151" s="21">
        <v>646700</v>
      </c>
      <c r="W151" s="15">
        <f t="shared" si="25"/>
        <v>0</v>
      </c>
      <c r="X151" s="16">
        <v>646700</v>
      </c>
      <c r="Y151" s="17">
        <v>0</v>
      </c>
      <c r="Z151" s="3"/>
    </row>
    <row r="152" spans="2:26" s="37" customFormat="1" hidden="1" outlineLevel="2" x14ac:dyDescent="0.25">
      <c r="B152" s="22" t="s">
        <v>93</v>
      </c>
      <c r="C152" s="23" t="s">
        <v>5</v>
      </c>
      <c r="D152" s="23" t="s">
        <v>6</v>
      </c>
      <c r="E152" s="24"/>
      <c r="F152" s="23" t="s">
        <v>5</v>
      </c>
      <c r="G152" s="23" t="s">
        <v>5</v>
      </c>
      <c r="H152" s="23"/>
      <c r="I152" s="23"/>
      <c r="J152" s="23"/>
      <c r="K152" s="23"/>
      <c r="L152" s="23"/>
      <c r="M152" s="23"/>
      <c r="N152" s="25">
        <v>0</v>
      </c>
      <c r="O152" s="25">
        <f t="shared" si="34"/>
        <v>0</v>
      </c>
      <c r="P152" s="25">
        <f t="shared" si="34"/>
        <v>0</v>
      </c>
      <c r="Q152" s="103"/>
      <c r="R152" s="25">
        <v>0</v>
      </c>
      <c r="S152" s="25">
        <v>0</v>
      </c>
      <c r="T152" s="25">
        <v>0</v>
      </c>
      <c r="U152" s="25">
        <v>0</v>
      </c>
      <c r="V152" s="25">
        <v>646700</v>
      </c>
      <c r="W152" s="15">
        <f t="shared" si="25"/>
        <v>0</v>
      </c>
      <c r="X152" s="41">
        <v>646700</v>
      </c>
      <c r="Y152" s="35">
        <v>0</v>
      </c>
      <c r="Z152" s="36"/>
    </row>
    <row r="153" spans="2:26" hidden="1" outlineLevel="2" x14ac:dyDescent="0.25">
      <c r="B153" s="1" t="s">
        <v>94</v>
      </c>
      <c r="C153" s="26" t="s">
        <v>5</v>
      </c>
      <c r="D153" s="26" t="s">
        <v>6</v>
      </c>
      <c r="F153" s="26" t="s">
        <v>5</v>
      </c>
      <c r="G153" s="26" t="s">
        <v>5</v>
      </c>
      <c r="H153" s="26"/>
      <c r="I153" s="26"/>
      <c r="J153" s="26"/>
      <c r="K153" s="26"/>
      <c r="L153" s="26"/>
      <c r="M153" s="26"/>
      <c r="N153" s="28">
        <v>0</v>
      </c>
      <c r="O153" s="28">
        <v>0</v>
      </c>
      <c r="P153" s="28">
        <v>0</v>
      </c>
      <c r="Q153" s="104"/>
      <c r="R153" s="28">
        <v>0</v>
      </c>
      <c r="S153" s="28">
        <v>0</v>
      </c>
      <c r="T153" s="28">
        <v>0</v>
      </c>
      <c r="U153" s="28">
        <v>0</v>
      </c>
      <c r="V153" s="28">
        <v>646700</v>
      </c>
      <c r="W153" s="15">
        <f t="shared" si="25"/>
        <v>0</v>
      </c>
      <c r="X153" s="16"/>
      <c r="Y153" s="17"/>
      <c r="Z153" s="3"/>
    </row>
    <row r="154" spans="2:26" ht="27" collapsed="1" x14ac:dyDescent="0.25">
      <c r="B154" s="18" t="s">
        <v>95</v>
      </c>
      <c r="C154" s="19" t="s">
        <v>5</v>
      </c>
      <c r="D154" s="19" t="s">
        <v>6</v>
      </c>
      <c r="E154" s="20"/>
      <c r="F154" s="19" t="s">
        <v>5</v>
      </c>
      <c r="G154" s="19" t="s">
        <v>5</v>
      </c>
      <c r="H154" s="19"/>
      <c r="I154" s="19"/>
      <c r="J154" s="19"/>
      <c r="K154" s="19"/>
      <c r="L154" s="19"/>
      <c r="M154" s="19"/>
      <c r="N154" s="21">
        <v>0</v>
      </c>
      <c r="O154" s="21">
        <f t="shared" ref="O154:V154" si="35">O155</f>
        <v>2525454.8199999998</v>
      </c>
      <c r="P154" s="94">
        <f>P155</f>
        <v>22776.400000000001</v>
      </c>
      <c r="Q154" s="102">
        <f>Q155</f>
        <v>23236.6</v>
      </c>
      <c r="R154" s="21">
        <f t="shared" si="35"/>
        <v>0</v>
      </c>
      <c r="S154" s="21">
        <f t="shared" si="35"/>
        <v>0</v>
      </c>
      <c r="T154" s="21">
        <f t="shared" si="35"/>
        <v>0</v>
      </c>
      <c r="U154" s="21">
        <f t="shared" si="35"/>
        <v>0</v>
      </c>
      <c r="V154" s="21">
        <f t="shared" si="35"/>
        <v>350000</v>
      </c>
      <c r="W154" s="15">
        <f t="shared" si="25"/>
        <v>460.19999999999709</v>
      </c>
      <c r="X154" s="16">
        <v>350000</v>
      </c>
      <c r="Y154" s="17">
        <v>0</v>
      </c>
      <c r="Z154" s="3"/>
    </row>
    <row r="155" spans="2:26" s="37" customFormat="1" ht="25.5" outlineLevel="1" x14ac:dyDescent="0.25">
      <c r="B155" s="22" t="s">
        <v>96</v>
      </c>
      <c r="C155" s="23" t="s">
        <v>5</v>
      </c>
      <c r="D155" s="23" t="s">
        <v>6</v>
      </c>
      <c r="E155" s="24"/>
      <c r="F155" s="23" t="s">
        <v>5</v>
      </c>
      <c r="G155" s="23" t="s">
        <v>5</v>
      </c>
      <c r="H155" s="23"/>
      <c r="I155" s="23"/>
      <c r="J155" s="23"/>
      <c r="K155" s="23"/>
      <c r="L155" s="23"/>
      <c r="M155" s="23"/>
      <c r="N155" s="25">
        <v>0</v>
      </c>
      <c r="O155" s="25">
        <f t="shared" ref="O155" si="36">O156+O157+O159+O160+O161</f>
        <v>2525454.8199999998</v>
      </c>
      <c r="P155" s="25">
        <f>P156+P157+P158+P159+P13+P1403+P161+P160+P162+P163</f>
        <v>22776.400000000001</v>
      </c>
      <c r="Q155" s="103">
        <f>Q156+Q157+Q158+Q159+Q13+Q1403+Q161+Q160+Q162+Q163</f>
        <v>23236.6</v>
      </c>
      <c r="R155" s="25">
        <v>0</v>
      </c>
      <c r="S155" s="25">
        <v>0</v>
      </c>
      <c r="T155" s="25">
        <v>0</v>
      </c>
      <c r="U155" s="25">
        <v>0</v>
      </c>
      <c r="V155" s="25">
        <v>350000</v>
      </c>
      <c r="W155" s="15">
        <f t="shared" si="25"/>
        <v>460.19999999999709</v>
      </c>
      <c r="X155" s="41">
        <v>350000</v>
      </c>
      <c r="Y155" s="35">
        <v>0</v>
      </c>
      <c r="Z155" s="36"/>
    </row>
    <row r="156" spans="2:26" ht="25.5" outlineLevel="1" x14ac:dyDescent="0.25">
      <c r="B156" s="1" t="s">
        <v>148</v>
      </c>
      <c r="C156" s="26" t="s">
        <v>5</v>
      </c>
      <c r="D156" s="26" t="s">
        <v>6</v>
      </c>
      <c r="F156" s="26" t="s">
        <v>5</v>
      </c>
      <c r="G156" s="26" t="s">
        <v>5</v>
      </c>
      <c r="H156" s="26"/>
      <c r="I156" s="26"/>
      <c r="J156" s="26"/>
      <c r="K156" s="26"/>
      <c r="L156" s="26"/>
      <c r="M156" s="26"/>
      <c r="N156" s="28">
        <v>0</v>
      </c>
      <c r="O156" s="28">
        <v>0</v>
      </c>
      <c r="P156" s="28">
        <v>0</v>
      </c>
      <c r="Q156" s="104">
        <v>500</v>
      </c>
      <c r="R156" s="28">
        <v>0</v>
      </c>
      <c r="S156" s="28">
        <v>0</v>
      </c>
      <c r="T156" s="28">
        <v>0</v>
      </c>
      <c r="U156" s="28">
        <v>0</v>
      </c>
      <c r="V156" s="28">
        <v>350000</v>
      </c>
      <c r="W156" s="15">
        <f t="shared" si="25"/>
        <v>500</v>
      </c>
      <c r="X156" s="16"/>
      <c r="Y156" s="17"/>
      <c r="Z156" s="3"/>
    </row>
    <row r="157" spans="2:26" ht="25.5" outlineLevel="3" x14ac:dyDescent="0.25">
      <c r="B157" s="1" t="s">
        <v>97</v>
      </c>
      <c r="C157" s="26" t="s">
        <v>5</v>
      </c>
      <c r="D157" s="26" t="s">
        <v>6</v>
      </c>
      <c r="F157" s="26" t="s">
        <v>5</v>
      </c>
      <c r="G157" s="26" t="s">
        <v>5</v>
      </c>
      <c r="H157" s="26"/>
      <c r="I157" s="26"/>
      <c r="J157" s="26"/>
      <c r="K157" s="26"/>
      <c r="L157" s="26"/>
      <c r="M157" s="26"/>
      <c r="N157" s="28">
        <v>0</v>
      </c>
      <c r="O157" s="28">
        <v>530864</v>
      </c>
      <c r="P157" s="28">
        <v>1512.1</v>
      </c>
      <c r="Q157" s="104">
        <v>5472.7</v>
      </c>
      <c r="R157" s="28">
        <v>0</v>
      </c>
      <c r="S157" s="28">
        <v>0</v>
      </c>
      <c r="T157" s="28">
        <v>518203.29</v>
      </c>
      <c r="U157" s="28">
        <v>12660.71</v>
      </c>
      <c r="V157" s="28">
        <v>1069136</v>
      </c>
      <c r="W157" s="15">
        <f t="shared" si="25"/>
        <v>3960.6</v>
      </c>
      <c r="X157" s="16">
        <v>350000</v>
      </c>
      <c r="Y157" s="17">
        <v>0</v>
      </c>
      <c r="Z157" s="3"/>
    </row>
    <row r="158" spans="2:26" ht="25.5" outlineLevel="3" x14ac:dyDescent="0.25">
      <c r="B158" s="1" t="s">
        <v>133</v>
      </c>
      <c r="C158" s="26"/>
      <c r="D158" s="26"/>
      <c r="F158" s="26"/>
      <c r="G158" s="26"/>
      <c r="H158" s="26"/>
      <c r="I158" s="26"/>
      <c r="J158" s="26"/>
      <c r="K158" s="26"/>
      <c r="L158" s="26"/>
      <c r="M158" s="26"/>
      <c r="N158" s="28"/>
      <c r="O158" s="28"/>
      <c r="P158" s="28">
        <v>0</v>
      </c>
      <c r="Q158" s="104">
        <v>0</v>
      </c>
      <c r="R158" s="28"/>
      <c r="S158" s="28"/>
      <c r="T158" s="28"/>
      <c r="U158" s="28"/>
      <c r="V158" s="28"/>
      <c r="W158" s="15">
        <f t="shared" si="25"/>
        <v>0</v>
      </c>
      <c r="X158" s="16"/>
      <c r="Y158" s="17"/>
      <c r="Z158" s="3"/>
    </row>
    <row r="159" spans="2:26" ht="25.5" x14ac:dyDescent="0.25">
      <c r="B159" s="1" t="s">
        <v>98</v>
      </c>
      <c r="C159" s="26" t="s">
        <v>5</v>
      </c>
      <c r="D159" s="26" t="s">
        <v>6</v>
      </c>
      <c r="F159" s="26" t="s">
        <v>5</v>
      </c>
      <c r="G159" s="26" t="s">
        <v>5</v>
      </c>
      <c r="H159" s="26"/>
      <c r="I159" s="26"/>
      <c r="J159" s="26"/>
      <c r="K159" s="26"/>
      <c r="L159" s="26"/>
      <c r="M159" s="26"/>
      <c r="N159" s="28">
        <v>0</v>
      </c>
      <c r="O159" s="28">
        <v>76600</v>
      </c>
      <c r="P159" s="28">
        <v>1027.3</v>
      </c>
      <c r="Q159" s="104">
        <v>820.2</v>
      </c>
      <c r="R159" s="28">
        <v>0</v>
      </c>
      <c r="S159" s="28">
        <v>0</v>
      </c>
      <c r="T159" s="28">
        <v>6100</v>
      </c>
      <c r="U159" s="28">
        <v>70500</v>
      </c>
      <c r="V159" s="28">
        <v>842700</v>
      </c>
      <c r="W159" s="15">
        <f t="shared" si="25"/>
        <v>-207.09999999999991</v>
      </c>
      <c r="X159" s="16">
        <v>1081796.71</v>
      </c>
      <c r="Y159" s="17">
        <v>0.32387705625000002</v>
      </c>
      <c r="Z159" s="3"/>
    </row>
    <row r="160" spans="2:26" ht="25.5" x14ac:dyDescent="0.25">
      <c r="B160" s="1" t="s">
        <v>99</v>
      </c>
      <c r="C160" s="26" t="s">
        <v>5</v>
      </c>
      <c r="D160" s="26" t="s">
        <v>6</v>
      </c>
      <c r="F160" s="26" t="s">
        <v>5</v>
      </c>
      <c r="G160" s="26" t="s">
        <v>5</v>
      </c>
      <c r="H160" s="26"/>
      <c r="I160" s="26"/>
      <c r="J160" s="26"/>
      <c r="K160" s="26"/>
      <c r="L160" s="26"/>
      <c r="M160" s="26"/>
      <c r="N160" s="28">
        <v>0</v>
      </c>
      <c r="O160" s="28">
        <v>540026.36</v>
      </c>
      <c r="P160" s="28">
        <v>2466.6999999999998</v>
      </c>
      <c r="Q160" s="104">
        <v>2497.8000000000002</v>
      </c>
      <c r="R160" s="28">
        <v>0</v>
      </c>
      <c r="S160" s="28">
        <v>0</v>
      </c>
      <c r="T160" s="28">
        <v>488330</v>
      </c>
      <c r="U160" s="28">
        <v>51696.36</v>
      </c>
      <c r="V160" s="28">
        <v>1959973.64</v>
      </c>
      <c r="W160" s="15">
        <f t="shared" si="25"/>
        <v>31.100000000000364</v>
      </c>
      <c r="X160" s="16">
        <v>913200</v>
      </c>
      <c r="Y160" s="17">
        <v>6.6354835200696178E-3</v>
      </c>
      <c r="Z160" s="3"/>
    </row>
    <row r="161" spans="2:26" x14ac:dyDescent="0.25">
      <c r="B161" s="1" t="s">
        <v>100</v>
      </c>
      <c r="C161" s="26" t="s">
        <v>5</v>
      </c>
      <c r="D161" s="26" t="s">
        <v>6</v>
      </c>
      <c r="F161" s="26" t="s">
        <v>5</v>
      </c>
      <c r="G161" s="26" t="s">
        <v>5</v>
      </c>
      <c r="H161" s="26"/>
      <c r="I161" s="26"/>
      <c r="J161" s="26"/>
      <c r="K161" s="26"/>
      <c r="L161" s="26"/>
      <c r="M161" s="26"/>
      <c r="N161" s="28">
        <v>0</v>
      </c>
      <c r="O161" s="28">
        <v>1377964.46</v>
      </c>
      <c r="P161" s="28">
        <v>4430.1000000000004</v>
      </c>
      <c r="Q161" s="104">
        <v>4621.7</v>
      </c>
      <c r="R161" s="28">
        <v>0</v>
      </c>
      <c r="S161" s="28">
        <v>0</v>
      </c>
      <c r="T161" s="28">
        <v>839531.28</v>
      </c>
      <c r="U161" s="28">
        <v>538433.18000000005</v>
      </c>
      <c r="V161" s="28">
        <v>3125635.54</v>
      </c>
      <c r="W161" s="15">
        <f t="shared" si="25"/>
        <v>191.59999999999945</v>
      </c>
      <c r="X161" s="16">
        <v>2011670</v>
      </c>
      <c r="Y161" s="17">
        <v>0.19533200000000001</v>
      </c>
      <c r="Z161" s="3"/>
    </row>
    <row r="162" spans="2:26" ht="51" hidden="1" x14ac:dyDescent="0.25">
      <c r="B162" s="1" t="s">
        <v>149</v>
      </c>
      <c r="C162" s="26"/>
      <c r="D162" s="26"/>
      <c r="F162" s="26"/>
      <c r="G162" s="26"/>
      <c r="H162" s="26"/>
      <c r="I162" s="26"/>
      <c r="J162" s="26"/>
      <c r="K162" s="26"/>
      <c r="L162" s="26"/>
      <c r="M162" s="26"/>
      <c r="N162" s="28"/>
      <c r="O162" s="51"/>
      <c r="P162" s="52">
        <v>0</v>
      </c>
      <c r="Q162" s="110">
        <v>0</v>
      </c>
      <c r="R162" s="28"/>
      <c r="S162" s="28"/>
      <c r="T162" s="28"/>
      <c r="U162" s="28"/>
      <c r="V162" s="28"/>
      <c r="W162" s="15">
        <f t="shared" si="25"/>
        <v>0</v>
      </c>
      <c r="X162" s="16"/>
      <c r="Y162" s="17"/>
      <c r="Z162" s="3"/>
    </row>
    <row r="163" spans="2:26" ht="51" x14ac:dyDescent="0.25">
      <c r="B163" s="1" t="s">
        <v>160</v>
      </c>
      <c r="C163" s="26"/>
      <c r="D163" s="26"/>
      <c r="F163" s="26"/>
      <c r="G163" s="26"/>
      <c r="H163" s="26"/>
      <c r="I163" s="26"/>
      <c r="J163" s="26"/>
      <c r="K163" s="26"/>
      <c r="L163" s="26"/>
      <c r="M163" s="26"/>
      <c r="N163" s="28"/>
      <c r="O163" s="51"/>
      <c r="P163" s="52">
        <v>13340.2</v>
      </c>
      <c r="Q163" s="110">
        <v>9324.2000000000007</v>
      </c>
      <c r="R163" s="28"/>
      <c r="S163" s="28"/>
      <c r="T163" s="28"/>
      <c r="U163" s="28"/>
      <c r="V163" s="28"/>
      <c r="W163" s="15">
        <f t="shared" si="25"/>
        <v>-4016</v>
      </c>
      <c r="X163" s="16"/>
      <c r="Y163" s="17"/>
      <c r="Z163" s="3"/>
    </row>
    <row r="164" spans="2:26" ht="27" x14ac:dyDescent="0.25">
      <c r="B164" s="18" t="s">
        <v>101</v>
      </c>
      <c r="C164" s="19" t="s">
        <v>5</v>
      </c>
      <c r="D164" s="19" t="s">
        <v>6</v>
      </c>
      <c r="E164" s="20"/>
      <c r="F164" s="19" t="s">
        <v>5</v>
      </c>
      <c r="G164" s="19" t="s">
        <v>5</v>
      </c>
      <c r="H164" s="19"/>
      <c r="I164" s="19"/>
      <c r="J164" s="19"/>
      <c r="K164" s="19"/>
      <c r="L164" s="19"/>
      <c r="M164" s="19"/>
      <c r="N164" s="21">
        <v>0</v>
      </c>
      <c r="O164" s="21">
        <f>O165+O169</f>
        <v>3643929</v>
      </c>
      <c r="P164" s="21">
        <f>P165+P169</f>
        <v>3184.4</v>
      </c>
      <c r="Q164" s="102">
        <f>Q165+Q169</f>
        <v>6538.2</v>
      </c>
      <c r="R164" s="21">
        <v>0</v>
      </c>
      <c r="S164" s="21">
        <v>0</v>
      </c>
      <c r="T164" s="21">
        <v>0</v>
      </c>
      <c r="U164" s="21">
        <v>0</v>
      </c>
      <c r="V164" s="21">
        <v>51900</v>
      </c>
      <c r="W164" s="15">
        <f t="shared" si="25"/>
        <v>3353.7999999999997</v>
      </c>
      <c r="X164" s="16">
        <v>51900</v>
      </c>
      <c r="Y164" s="17">
        <v>0</v>
      </c>
      <c r="Z164" s="3"/>
    </row>
    <row r="165" spans="2:26" s="37" customFormat="1" outlineLevel="1" x14ac:dyDescent="0.25">
      <c r="B165" s="22" t="s">
        <v>102</v>
      </c>
      <c r="C165" s="23" t="s">
        <v>5</v>
      </c>
      <c r="D165" s="23" t="s">
        <v>6</v>
      </c>
      <c r="E165" s="24"/>
      <c r="F165" s="23" t="s">
        <v>5</v>
      </c>
      <c r="G165" s="23" t="s">
        <v>5</v>
      </c>
      <c r="H165" s="23"/>
      <c r="I165" s="23"/>
      <c r="J165" s="23"/>
      <c r="K165" s="23"/>
      <c r="L165" s="23"/>
      <c r="M165" s="23"/>
      <c r="N165" s="25">
        <v>0</v>
      </c>
      <c r="O165" s="25">
        <f>O166+O167+O168</f>
        <v>3643929</v>
      </c>
      <c r="P165" s="25">
        <f>P166+P167+P168</f>
        <v>3184.4</v>
      </c>
      <c r="Q165" s="103">
        <f>Q166+Q167+Q168</f>
        <v>6538.2</v>
      </c>
      <c r="R165" s="25">
        <v>0</v>
      </c>
      <c r="S165" s="25">
        <v>0</v>
      </c>
      <c r="T165" s="25">
        <v>0</v>
      </c>
      <c r="U165" s="25">
        <v>0</v>
      </c>
      <c r="V165" s="25">
        <v>51900</v>
      </c>
      <c r="W165" s="15">
        <f t="shared" si="25"/>
        <v>3353.7999999999997</v>
      </c>
      <c r="X165" s="41">
        <v>51900</v>
      </c>
      <c r="Y165" s="35">
        <v>0</v>
      </c>
      <c r="Z165" s="36"/>
    </row>
    <row r="166" spans="2:26" ht="38.25" hidden="1" outlineLevel="1" x14ac:dyDescent="0.25">
      <c r="B166" s="1" t="s">
        <v>103</v>
      </c>
      <c r="C166" s="26" t="s">
        <v>5</v>
      </c>
      <c r="D166" s="26" t="s">
        <v>6</v>
      </c>
      <c r="F166" s="26" t="s">
        <v>5</v>
      </c>
      <c r="G166" s="26" t="s">
        <v>5</v>
      </c>
      <c r="H166" s="26"/>
      <c r="I166" s="26"/>
      <c r="J166" s="26"/>
      <c r="K166" s="26"/>
      <c r="L166" s="26"/>
      <c r="M166" s="26"/>
      <c r="N166" s="28">
        <v>0</v>
      </c>
      <c r="O166" s="28">
        <v>0</v>
      </c>
      <c r="P166" s="28">
        <v>0</v>
      </c>
      <c r="Q166" s="104"/>
      <c r="R166" s="28">
        <v>0</v>
      </c>
      <c r="S166" s="28">
        <v>0</v>
      </c>
      <c r="T166" s="28">
        <v>0</v>
      </c>
      <c r="U166" s="28">
        <v>0</v>
      </c>
      <c r="V166" s="28">
        <v>51900</v>
      </c>
      <c r="W166" s="15">
        <f t="shared" si="25"/>
        <v>0</v>
      </c>
      <c r="X166" s="16"/>
      <c r="Y166" s="17"/>
      <c r="Z166" s="3"/>
    </row>
    <row r="167" spans="2:26" hidden="1" outlineLevel="3" x14ac:dyDescent="0.25">
      <c r="B167" s="1" t="s">
        <v>104</v>
      </c>
      <c r="C167" s="26" t="s">
        <v>5</v>
      </c>
      <c r="D167" s="26" t="s">
        <v>6</v>
      </c>
      <c r="F167" s="26" t="s">
        <v>5</v>
      </c>
      <c r="G167" s="26" t="s">
        <v>5</v>
      </c>
      <c r="H167" s="26"/>
      <c r="I167" s="26"/>
      <c r="J167" s="26"/>
      <c r="K167" s="26"/>
      <c r="L167" s="26"/>
      <c r="M167" s="26"/>
      <c r="N167" s="28">
        <v>0</v>
      </c>
      <c r="O167" s="28">
        <v>0</v>
      </c>
      <c r="P167" s="28">
        <v>0</v>
      </c>
      <c r="Q167" s="104"/>
      <c r="R167" s="28">
        <v>0</v>
      </c>
      <c r="S167" s="28">
        <v>0</v>
      </c>
      <c r="T167" s="28">
        <v>0</v>
      </c>
      <c r="U167" s="28">
        <v>0</v>
      </c>
      <c r="V167" s="28">
        <v>163251</v>
      </c>
      <c r="W167" s="15">
        <f t="shared" si="25"/>
        <v>0</v>
      </c>
      <c r="X167" s="16">
        <v>51900</v>
      </c>
      <c r="Y167" s="17">
        <v>0</v>
      </c>
      <c r="Z167" s="3"/>
    </row>
    <row r="168" spans="2:26" x14ac:dyDescent="0.25">
      <c r="B168" s="1" t="s">
        <v>105</v>
      </c>
      <c r="C168" s="26" t="s">
        <v>5</v>
      </c>
      <c r="D168" s="26" t="s">
        <v>6</v>
      </c>
      <c r="F168" s="26" t="s">
        <v>5</v>
      </c>
      <c r="G168" s="26" t="s">
        <v>5</v>
      </c>
      <c r="H168" s="26"/>
      <c r="I168" s="26"/>
      <c r="J168" s="26"/>
      <c r="K168" s="26"/>
      <c r="L168" s="26"/>
      <c r="M168" s="26"/>
      <c r="N168" s="28">
        <v>0</v>
      </c>
      <c r="O168" s="28">
        <v>3643929</v>
      </c>
      <c r="P168" s="28">
        <v>3184.4</v>
      </c>
      <c r="Q168" s="104">
        <v>6538.2</v>
      </c>
      <c r="R168" s="28">
        <v>0</v>
      </c>
      <c r="S168" s="28">
        <v>0</v>
      </c>
      <c r="T168" s="28">
        <v>0</v>
      </c>
      <c r="U168" s="28">
        <v>3643929</v>
      </c>
      <c r="V168" s="28">
        <v>0</v>
      </c>
      <c r="W168" s="15">
        <f t="shared" si="25"/>
        <v>3353.7999999999997</v>
      </c>
      <c r="X168" s="16">
        <v>163251</v>
      </c>
      <c r="Y168" s="17">
        <v>0</v>
      </c>
      <c r="Z168" s="3"/>
    </row>
    <row r="169" spans="2:26" s="37" customFormat="1" ht="25.5" hidden="1" x14ac:dyDescent="0.25">
      <c r="B169" s="30" t="s">
        <v>106</v>
      </c>
      <c r="C169" s="31" t="s">
        <v>5</v>
      </c>
      <c r="D169" s="31" t="s">
        <v>6</v>
      </c>
      <c r="E169" s="32"/>
      <c r="F169" s="31" t="s">
        <v>5</v>
      </c>
      <c r="G169" s="31" t="s">
        <v>5</v>
      </c>
      <c r="H169" s="31"/>
      <c r="I169" s="31"/>
      <c r="J169" s="31"/>
      <c r="K169" s="31"/>
      <c r="L169" s="31"/>
      <c r="M169" s="31"/>
      <c r="N169" s="33">
        <v>0</v>
      </c>
      <c r="O169" s="33">
        <f t="shared" ref="O169:P169" si="37">O170</f>
        <v>0</v>
      </c>
      <c r="P169" s="33">
        <f t="shared" si="37"/>
        <v>0</v>
      </c>
      <c r="Q169" s="105"/>
      <c r="R169" s="33">
        <v>0</v>
      </c>
      <c r="S169" s="33">
        <v>0</v>
      </c>
      <c r="T169" s="33">
        <v>0</v>
      </c>
      <c r="U169" s="33">
        <v>0</v>
      </c>
      <c r="V169" s="33">
        <v>7794</v>
      </c>
      <c r="W169" s="15">
        <f t="shared" si="25"/>
        <v>0</v>
      </c>
      <c r="X169" s="41">
        <v>7794</v>
      </c>
      <c r="Y169" s="35">
        <v>0</v>
      </c>
      <c r="Z169" s="36"/>
    </row>
    <row r="170" spans="2:26" ht="38.25" hidden="1" outlineLevel="3" x14ac:dyDescent="0.25">
      <c r="B170" s="42" t="s">
        <v>107</v>
      </c>
      <c r="C170" s="43" t="s">
        <v>5</v>
      </c>
      <c r="D170" s="43" t="s">
        <v>6</v>
      </c>
      <c r="E170" s="7"/>
      <c r="F170" s="43" t="s">
        <v>5</v>
      </c>
      <c r="G170" s="43" t="s">
        <v>5</v>
      </c>
      <c r="H170" s="43"/>
      <c r="I170" s="43"/>
      <c r="J170" s="43"/>
      <c r="K170" s="43"/>
      <c r="L170" s="43"/>
      <c r="M170" s="43"/>
      <c r="N170" s="44">
        <v>0</v>
      </c>
      <c r="O170" s="44">
        <v>0</v>
      </c>
      <c r="P170" s="44">
        <v>0</v>
      </c>
      <c r="Q170" s="107"/>
      <c r="R170" s="44">
        <v>0</v>
      </c>
      <c r="S170" s="44">
        <v>0</v>
      </c>
      <c r="T170" s="44">
        <v>0</v>
      </c>
      <c r="U170" s="44">
        <v>0</v>
      </c>
      <c r="V170" s="44">
        <v>7794</v>
      </c>
      <c r="W170" s="15">
        <f t="shared" si="25"/>
        <v>0</v>
      </c>
      <c r="X170" s="49">
        <v>7794</v>
      </c>
      <c r="Y170" s="17">
        <v>0</v>
      </c>
      <c r="Z170" s="3"/>
    </row>
    <row r="171" spans="2:26" ht="27" collapsed="1" x14ac:dyDescent="0.25">
      <c r="B171" s="60" t="s">
        <v>108</v>
      </c>
      <c r="C171" s="61" t="s">
        <v>5</v>
      </c>
      <c r="D171" s="61" t="s">
        <v>6</v>
      </c>
      <c r="E171" s="62"/>
      <c r="F171" s="61" t="s">
        <v>5</v>
      </c>
      <c r="G171" s="61" t="s">
        <v>5</v>
      </c>
      <c r="H171" s="61"/>
      <c r="I171" s="61"/>
      <c r="J171" s="61"/>
      <c r="K171" s="61"/>
      <c r="L171" s="61"/>
      <c r="M171" s="61"/>
      <c r="N171" s="63">
        <v>0</v>
      </c>
      <c r="O171" s="63">
        <f t="shared" ref="O171:Q171" si="38">O172</f>
        <v>0</v>
      </c>
      <c r="P171" s="63">
        <f t="shared" si="38"/>
        <v>144.5</v>
      </c>
      <c r="Q171" s="114">
        <f t="shared" si="38"/>
        <v>190</v>
      </c>
      <c r="R171" s="63">
        <v>0</v>
      </c>
      <c r="S171" s="63">
        <v>0</v>
      </c>
      <c r="T171" s="63">
        <v>0</v>
      </c>
      <c r="U171" s="63">
        <v>0</v>
      </c>
      <c r="V171" s="63">
        <v>1500000</v>
      </c>
      <c r="W171" s="15">
        <f t="shared" si="25"/>
        <v>45.5</v>
      </c>
      <c r="X171" s="49">
        <v>1500000</v>
      </c>
      <c r="Y171" s="17">
        <v>0</v>
      </c>
      <c r="Z171" s="3"/>
    </row>
    <row r="172" spans="2:26" s="37" customFormat="1" ht="25.5" outlineLevel="1" x14ac:dyDescent="0.25">
      <c r="B172" s="64" t="s">
        <v>109</v>
      </c>
      <c r="C172" s="65" t="s">
        <v>5</v>
      </c>
      <c r="D172" s="65" t="s">
        <v>6</v>
      </c>
      <c r="E172" s="55"/>
      <c r="F172" s="65" t="s">
        <v>5</v>
      </c>
      <c r="G172" s="65" t="s">
        <v>5</v>
      </c>
      <c r="H172" s="65"/>
      <c r="I172" s="65"/>
      <c r="J172" s="65"/>
      <c r="K172" s="65"/>
      <c r="L172" s="65"/>
      <c r="M172" s="65"/>
      <c r="N172" s="66">
        <v>0</v>
      </c>
      <c r="O172" s="66">
        <f t="shared" ref="O172:Q172" si="39">O173</f>
        <v>0</v>
      </c>
      <c r="P172" s="66">
        <f t="shared" si="39"/>
        <v>144.5</v>
      </c>
      <c r="Q172" s="115">
        <f t="shared" si="39"/>
        <v>190</v>
      </c>
      <c r="R172" s="66">
        <v>0</v>
      </c>
      <c r="S172" s="66">
        <v>0</v>
      </c>
      <c r="T172" s="66">
        <v>0</v>
      </c>
      <c r="U172" s="66">
        <v>0</v>
      </c>
      <c r="V172" s="66">
        <v>1500000</v>
      </c>
      <c r="W172" s="15">
        <f t="shared" si="25"/>
        <v>45.5</v>
      </c>
      <c r="X172" s="34">
        <v>1500000</v>
      </c>
      <c r="Y172" s="35">
        <v>0</v>
      </c>
      <c r="Z172" s="36"/>
    </row>
    <row r="173" spans="2:26" outlineLevel="3" x14ac:dyDescent="0.25">
      <c r="B173" s="1" t="s">
        <v>110</v>
      </c>
      <c r="C173" s="26" t="s">
        <v>5</v>
      </c>
      <c r="D173" s="26" t="s">
        <v>6</v>
      </c>
      <c r="F173" s="26" t="s">
        <v>5</v>
      </c>
      <c r="G173" s="26" t="s">
        <v>5</v>
      </c>
      <c r="H173" s="26"/>
      <c r="I173" s="26"/>
      <c r="J173" s="26"/>
      <c r="K173" s="26"/>
      <c r="L173" s="26"/>
      <c r="M173" s="26"/>
      <c r="N173" s="28">
        <v>0</v>
      </c>
      <c r="O173" s="28">
        <v>0</v>
      </c>
      <c r="P173" s="28">
        <v>144.5</v>
      </c>
      <c r="Q173" s="104">
        <v>190</v>
      </c>
      <c r="R173" s="28">
        <v>0</v>
      </c>
      <c r="S173" s="28">
        <v>0</v>
      </c>
      <c r="T173" s="28">
        <v>0</v>
      </c>
      <c r="U173" s="28">
        <v>0</v>
      </c>
      <c r="V173" s="28">
        <v>1500000</v>
      </c>
      <c r="W173" s="15">
        <f t="shared" si="25"/>
        <v>45.5</v>
      </c>
      <c r="X173" s="16">
        <v>1500000</v>
      </c>
      <c r="Y173" s="17">
        <v>0</v>
      </c>
      <c r="Z173" s="3"/>
    </row>
    <row r="174" spans="2:26" ht="27" x14ac:dyDescent="0.25">
      <c r="B174" s="60" t="s">
        <v>111</v>
      </c>
      <c r="C174" s="61" t="s">
        <v>5</v>
      </c>
      <c r="D174" s="61" t="s">
        <v>6</v>
      </c>
      <c r="E174" s="62"/>
      <c r="F174" s="61" t="s">
        <v>5</v>
      </c>
      <c r="G174" s="61" t="s">
        <v>5</v>
      </c>
      <c r="H174" s="61"/>
      <c r="I174" s="61"/>
      <c r="J174" s="61"/>
      <c r="K174" s="61"/>
      <c r="L174" s="61"/>
      <c r="M174" s="61"/>
      <c r="N174" s="63">
        <v>0</v>
      </c>
      <c r="O174" s="63">
        <f t="shared" ref="O174:Q174" si="40">O175</f>
        <v>4500</v>
      </c>
      <c r="P174" s="63">
        <f t="shared" si="40"/>
        <v>0</v>
      </c>
      <c r="Q174" s="114">
        <f t="shared" si="40"/>
        <v>0</v>
      </c>
      <c r="R174" s="63">
        <v>0</v>
      </c>
      <c r="S174" s="63">
        <v>0</v>
      </c>
      <c r="T174" s="63">
        <v>4500</v>
      </c>
      <c r="U174" s="63">
        <v>0</v>
      </c>
      <c r="V174" s="63">
        <v>1224100</v>
      </c>
      <c r="W174" s="15">
        <f t="shared" si="25"/>
        <v>0</v>
      </c>
      <c r="X174" s="16">
        <v>1224100</v>
      </c>
      <c r="Y174" s="17">
        <v>3.6627055184763144E-3</v>
      </c>
      <c r="Z174" s="3"/>
    </row>
    <row r="175" spans="2:26" s="37" customFormat="1" ht="30" customHeight="1" outlineLevel="1" x14ac:dyDescent="0.25">
      <c r="B175" s="22" t="s">
        <v>112</v>
      </c>
      <c r="C175" s="23" t="s">
        <v>5</v>
      </c>
      <c r="D175" s="23" t="s">
        <v>6</v>
      </c>
      <c r="E175" s="24"/>
      <c r="F175" s="23" t="s">
        <v>5</v>
      </c>
      <c r="G175" s="23" t="s">
        <v>5</v>
      </c>
      <c r="H175" s="23"/>
      <c r="I175" s="23"/>
      <c r="J175" s="23"/>
      <c r="K175" s="23"/>
      <c r="L175" s="23"/>
      <c r="M175" s="23"/>
      <c r="N175" s="25">
        <v>0</v>
      </c>
      <c r="O175" s="25">
        <f t="shared" ref="O175:Q175" si="41">O176</f>
        <v>4500</v>
      </c>
      <c r="P175" s="25">
        <f t="shared" si="41"/>
        <v>0</v>
      </c>
      <c r="Q175" s="103">
        <f t="shared" si="41"/>
        <v>0</v>
      </c>
      <c r="R175" s="25">
        <v>0</v>
      </c>
      <c r="S175" s="25">
        <v>0</v>
      </c>
      <c r="T175" s="25">
        <v>4500</v>
      </c>
      <c r="U175" s="25">
        <v>0</v>
      </c>
      <c r="V175" s="25">
        <v>1224100</v>
      </c>
      <c r="W175" s="15">
        <f t="shared" si="25"/>
        <v>0</v>
      </c>
      <c r="X175" s="41">
        <v>1224100</v>
      </c>
      <c r="Y175" s="35">
        <v>3.6627055184763144E-3</v>
      </c>
      <c r="Z175" s="36"/>
    </row>
    <row r="176" spans="2:26" outlineLevel="3" x14ac:dyDescent="0.25">
      <c r="B176" s="1" t="s">
        <v>113</v>
      </c>
      <c r="C176" s="26" t="s">
        <v>5</v>
      </c>
      <c r="D176" s="26" t="s">
        <v>6</v>
      </c>
      <c r="F176" s="26" t="s">
        <v>5</v>
      </c>
      <c r="G176" s="26" t="s">
        <v>5</v>
      </c>
      <c r="H176" s="26"/>
      <c r="I176" s="26"/>
      <c r="J176" s="26"/>
      <c r="K176" s="26"/>
      <c r="L176" s="26"/>
      <c r="M176" s="26"/>
      <c r="N176" s="28">
        <v>0</v>
      </c>
      <c r="O176" s="28">
        <v>4500</v>
      </c>
      <c r="P176" s="28">
        <v>0</v>
      </c>
      <c r="Q176" s="104">
        <v>0</v>
      </c>
      <c r="R176" s="28">
        <v>0</v>
      </c>
      <c r="S176" s="28">
        <v>0</v>
      </c>
      <c r="T176" s="28">
        <v>4500</v>
      </c>
      <c r="U176" s="28">
        <v>0</v>
      </c>
      <c r="V176" s="28">
        <v>1224100</v>
      </c>
      <c r="W176" s="15">
        <f t="shared" si="25"/>
        <v>0</v>
      </c>
      <c r="X176" s="16">
        <v>1224100</v>
      </c>
      <c r="Y176" s="17">
        <v>3.6627055184763144E-3</v>
      </c>
      <c r="Z176" s="3"/>
    </row>
    <row r="177" spans="2:26" x14ac:dyDescent="0.25">
      <c r="B177" s="60" t="s">
        <v>114</v>
      </c>
      <c r="C177" s="61" t="s">
        <v>5</v>
      </c>
      <c r="D177" s="61" t="s">
        <v>6</v>
      </c>
      <c r="E177" s="62"/>
      <c r="F177" s="61" t="s">
        <v>5</v>
      </c>
      <c r="G177" s="61" t="s">
        <v>5</v>
      </c>
      <c r="H177" s="61"/>
      <c r="I177" s="61"/>
      <c r="J177" s="61"/>
      <c r="K177" s="61"/>
      <c r="L177" s="61"/>
      <c r="M177" s="61"/>
      <c r="N177" s="63">
        <v>0</v>
      </c>
      <c r="O177" s="63">
        <f t="shared" ref="O177" si="42">O178+O187</f>
        <v>384372.67</v>
      </c>
      <c r="P177" s="63">
        <f>P178+P187</f>
        <v>2319.6</v>
      </c>
      <c r="Q177" s="114">
        <f>Q178+Q187</f>
        <v>4777.8999999999996</v>
      </c>
      <c r="R177" s="63">
        <v>0</v>
      </c>
      <c r="S177" s="63">
        <v>0</v>
      </c>
      <c r="T177" s="63">
        <v>357926.67</v>
      </c>
      <c r="U177" s="63">
        <v>0</v>
      </c>
      <c r="V177" s="63">
        <v>1237173.33</v>
      </c>
      <c r="W177" s="15">
        <f t="shared" si="25"/>
        <v>2458.2999999999997</v>
      </c>
      <c r="X177" s="16">
        <v>1237173.33</v>
      </c>
      <c r="Y177" s="17">
        <v>0.2243913673123942</v>
      </c>
      <c r="Z177" s="3"/>
    </row>
    <row r="178" spans="2:26" s="37" customFormat="1" outlineLevel="1" x14ac:dyDescent="0.25">
      <c r="B178" s="22" t="s">
        <v>115</v>
      </c>
      <c r="C178" s="23" t="s">
        <v>5</v>
      </c>
      <c r="D178" s="23" t="s">
        <v>6</v>
      </c>
      <c r="E178" s="24"/>
      <c r="F178" s="23" t="s">
        <v>5</v>
      </c>
      <c r="G178" s="23" t="s">
        <v>5</v>
      </c>
      <c r="H178" s="23"/>
      <c r="I178" s="23"/>
      <c r="J178" s="23"/>
      <c r="K178" s="23"/>
      <c r="L178" s="23"/>
      <c r="M178" s="23"/>
      <c r="N178" s="25">
        <v>0</v>
      </c>
      <c r="O178" s="25">
        <f t="shared" ref="O178" si="43">O180+O181+O182+O183+O184+O185+O186</f>
        <v>384372.67</v>
      </c>
      <c r="P178" s="25">
        <f t="shared" ref="P178:Q178" si="44">P180+P181+P182+P183+P184+P185+P186</f>
        <v>1720.6</v>
      </c>
      <c r="Q178" s="103">
        <f t="shared" si="44"/>
        <v>1777.9</v>
      </c>
      <c r="R178" s="25">
        <v>0</v>
      </c>
      <c r="S178" s="25">
        <v>0</v>
      </c>
      <c r="T178" s="25">
        <v>357926.67</v>
      </c>
      <c r="U178" s="25">
        <v>0</v>
      </c>
      <c r="V178" s="25">
        <v>1237173.33</v>
      </c>
      <c r="W178" s="15">
        <f t="shared" si="25"/>
        <v>57.300000000000182</v>
      </c>
      <c r="X178" s="41">
        <v>1237173.33</v>
      </c>
      <c r="Y178" s="35">
        <v>0.2243913673123942</v>
      </c>
      <c r="Z178" s="36"/>
    </row>
    <row r="179" spans="2:26" s="37" customFormat="1" ht="25.5" hidden="1" outlineLevel="1" x14ac:dyDescent="0.25">
      <c r="B179" s="1" t="s">
        <v>150</v>
      </c>
      <c r="C179" s="23"/>
      <c r="D179" s="23"/>
      <c r="E179" s="24"/>
      <c r="F179" s="23"/>
      <c r="G179" s="23"/>
      <c r="H179" s="23"/>
      <c r="I179" s="23"/>
      <c r="J179" s="23"/>
      <c r="K179" s="23"/>
      <c r="L179" s="23"/>
      <c r="M179" s="23"/>
      <c r="N179" s="25"/>
      <c r="O179" s="25"/>
      <c r="P179" s="25">
        <v>0</v>
      </c>
      <c r="Q179" s="103"/>
      <c r="R179" s="25"/>
      <c r="S179" s="25"/>
      <c r="T179" s="25"/>
      <c r="U179" s="25"/>
      <c r="V179" s="25"/>
      <c r="W179" s="15"/>
      <c r="X179" s="41"/>
      <c r="Y179" s="35"/>
      <c r="Z179" s="36"/>
    </row>
    <row r="180" spans="2:26" ht="25.5" outlineLevel="1" x14ac:dyDescent="0.25">
      <c r="B180" s="1" t="s">
        <v>116</v>
      </c>
      <c r="C180" s="26" t="s">
        <v>5</v>
      </c>
      <c r="D180" s="26" t="s">
        <v>6</v>
      </c>
      <c r="F180" s="26" t="s">
        <v>5</v>
      </c>
      <c r="G180" s="26" t="s">
        <v>5</v>
      </c>
      <c r="H180" s="26"/>
      <c r="I180" s="26"/>
      <c r="J180" s="26"/>
      <c r="K180" s="26"/>
      <c r="L180" s="26"/>
      <c r="M180" s="26"/>
      <c r="N180" s="28">
        <v>0</v>
      </c>
      <c r="O180" s="28">
        <v>357926.67</v>
      </c>
      <c r="P180" s="28">
        <v>1665</v>
      </c>
      <c r="Q180" s="104">
        <v>1738.2</v>
      </c>
      <c r="R180" s="28">
        <v>0</v>
      </c>
      <c r="S180" s="28">
        <v>0</v>
      </c>
      <c r="T180" s="28">
        <v>357926.67</v>
      </c>
      <c r="U180" s="28">
        <v>0</v>
      </c>
      <c r="V180" s="28">
        <v>1237173.33</v>
      </c>
      <c r="W180" s="15">
        <f t="shared" si="25"/>
        <v>73.200000000000045</v>
      </c>
      <c r="X180" s="16"/>
      <c r="Y180" s="17"/>
      <c r="Z180" s="3"/>
    </row>
    <row r="181" spans="2:26" ht="25.5" hidden="1" outlineLevel="3" x14ac:dyDescent="0.25">
      <c r="B181" s="1" t="s">
        <v>117</v>
      </c>
      <c r="C181" s="26" t="s">
        <v>5</v>
      </c>
      <c r="D181" s="26" t="s">
        <v>6</v>
      </c>
      <c r="F181" s="26" t="s">
        <v>5</v>
      </c>
      <c r="G181" s="26" t="s">
        <v>5</v>
      </c>
      <c r="H181" s="26"/>
      <c r="I181" s="26"/>
      <c r="J181" s="26"/>
      <c r="K181" s="26"/>
      <c r="L181" s="26"/>
      <c r="M181" s="26"/>
      <c r="N181" s="28">
        <v>0</v>
      </c>
      <c r="O181" s="28">
        <v>0</v>
      </c>
      <c r="P181" s="28">
        <v>0</v>
      </c>
      <c r="Q181" s="104"/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15">
        <f t="shared" si="25"/>
        <v>0</v>
      </c>
      <c r="X181" s="16">
        <v>1237173.33</v>
      </c>
      <c r="Y181" s="17">
        <v>0.2243913673123942</v>
      </c>
      <c r="Z181" s="3"/>
    </row>
    <row r="182" spans="2:26" ht="25.5" x14ac:dyDescent="0.25">
      <c r="B182" s="1" t="s">
        <v>118</v>
      </c>
      <c r="C182" s="26" t="s">
        <v>5</v>
      </c>
      <c r="D182" s="26" t="s">
        <v>6</v>
      </c>
      <c r="F182" s="26" t="s">
        <v>5</v>
      </c>
      <c r="G182" s="26" t="s">
        <v>5</v>
      </c>
      <c r="H182" s="26"/>
      <c r="I182" s="26"/>
      <c r="J182" s="26"/>
      <c r="K182" s="26"/>
      <c r="L182" s="26"/>
      <c r="M182" s="26"/>
      <c r="N182" s="28">
        <v>0</v>
      </c>
      <c r="O182" s="28">
        <v>26446</v>
      </c>
      <c r="P182" s="28">
        <v>10.7</v>
      </c>
      <c r="Q182" s="104">
        <v>9.9</v>
      </c>
      <c r="R182" s="28">
        <v>0</v>
      </c>
      <c r="S182" s="28">
        <v>0</v>
      </c>
      <c r="T182" s="28">
        <v>3952.15</v>
      </c>
      <c r="U182" s="28">
        <v>22493.85</v>
      </c>
      <c r="V182" s="28">
        <v>3554</v>
      </c>
      <c r="W182" s="15">
        <f t="shared" si="25"/>
        <v>-0.79999999999999893</v>
      </c>
      <c r="X182" s="16">
        <v>0</v>
      </c>
      <c r="Y182" s="17">
        <v>0</v>
      </c>
      <c r="Z182" s="3"/>
    </row>
    <row r="183" spans="2:26" x14ac:dyDescent="0.25">
      <c r="B183" s="1" t="s">
        <v>119</v>
      </c>
      <c r="C183" s="26" t="s">
        <v>5</v>
      </c>
      <c r="D183" s="26" t="s">
        <v>6</v>
      </c>
      <c r="F183" s="26" t="s">
        <v>5</v>
      </c>
      <c r="G183" s="26" t="s">
        <v>5</v>
      </c>
      <c r="H183" s="26"/>
      <c r="I183" s="26"/>
      <c r="J183" s="26"/>
      <c r="K183" s="26"/>
      <c r="L183" s="26"/>
      <c r="M183" s="26"/>
      <c r="N183" s="28">
        <v>0</v>
      </c>
      <c r="O183" s="28">
        <v>0</v>
      </c>
      <c r="P183" s="28">
        <v>13</v>
      </c>
      <c r="Q183" s="104">
        <v>13.3</v>
      </c>
      <c r="R183" s="28">
        <v>0</v>
      </c>
      <c r="S183" s="28">
        <v>0</v>
      </c>
      <c r="T183" s="28">
        <v>0</v>
      </c>
      <c r="U183" s="28">
        <v>0</v>
      </c>
      <c r="V183" s="28">
        <v>50000</v>
      </c>
      <c r="W183" s="15">
        <f t="shared" si="25"/>
        <v>0.30000000000000071</v>
      </c>
      <c r="X183" s="16">
        <v>26047.85</v>
      </c>
      <c r="Y183" s="17">
        <v>0.13173833333333335</v>
      </c>
      <c r="Z183" s="3"/>
    </row>
    <row r="184" spans="2:26" ht="25.5" x14ac:dyDescent="0.25">
      <c r="B184" s="1" t="s">
        <v>120</v>
      </c>
      <c r="C184" s="26" t="s">
        <v>5</v>
      </c>
      <c r="D184" s="26" t="s">
        <v>6</v>
      </c>
      <c r="F184" s="26" t="s">
        <v>5</v>
      </c>
      <c r="G184" s="26" t="s">
        <v>5</v>
      </c>
      <c r="H184" s="26"/>
      <c r="I184" s="26"/>
      <c r="J184" s="26"/>
      <c r="K184" s="26"/>
      <c r="L184" s="26"/>
      <c r="M184" s="26"/>
      <c r="N184" s="28">
        <v>0</v>
      </c>
      <c r="O184" s="28">
        <v>0</v>
      </c>
      <c r="P184" s="28">
        <v>30.3</v>
      </c>
      <c r="Q184" s="104">
        <v>14.9</v>
      </c>
      <c r="R184" s="28">
        <v>0</v>
      </c>
      <c r="S184" s="28">
        <v>0</v>
      </c>
      <c r="T184" s="28">
        <v>0</v>
      </c>
      <c r="U184" s="28">
        <v>0</v>
      </c>
      <c r="V184" s="28">
        <v>4566.28</v>
      </c>
      <c r="W184" s="15">
        <f t="shared" si="25"/>
        <v>-15.4</v>
      </c>
      <c r="X184" s="16">
        <v>50000</v>
      </c>
      <c r="Y184" s="17">
        <v>0</v>
      </c>
      <c r="Z184" s="3"/>
    </row>
    <row r="185" spans="2:26" ht="63.75" hidden="1" x14ac:dyDescent="0.25">
      <c r="B185" s="1" t="s">
        <v>121</v>
      </c>
      <c r="C185" s="26" t="s">
        <v>5</v>
      </c>
      <c r="D185" s="26" t="s">
        <v>6</v>
      </c>
      <c r="F185" s="26" t="s">
        <v>5</v>
      </c>
      <c r="G185" s="26" t="s">
        <v>5</v>
      </c>
      <c r="H185" s="26"/>
      <c r="I185" s="26"/>
      <c r="J185" s="26"/>
      <c r="K185" s="26"/>
      <c r="L185" s="26"/>
      <c r="M185" s="26"/>
      <c r="N185" s="28">
        <v>0</v>
      </c>
      <c r="O185" s="28">
        <v>0</v>
      </c>
      <c r="P185" s="28">
        <v>0</v>
      </c>
      <c r="Q185" s="104"/>
      <c r="R185" s="28">
        <v>0</v>
      </c>
      <c r="S185" s="28">
        <v>0</v>
      </c>
      <c r="T185" s="28">
        <v>0</v>
      </c>
      <c r="U185" s="28">
        <v>0</v>
      </c>
      <c r="V185" s="28">
        <v>4000</v>
      </c>
      <c r="W185" s="15">
        <f t="shared" si="25"/>
        <v>0</v>
      </c>
      <c r="X185" s="16">
        <v>0</v>
      </c>
      <c r="Y185" s="17">
        <v>0</v>
      </c>
      <c r="Z185" s="3"/>
    </row>
    <row r="186" spans="2:26" ht="38.25" x14ac:dyDescent="0.25">
      <c r="B186" s="1" t="s">
        <v>122</v>
      </c>
      <c r="C186" s="26" t="s">
        <v>5</v>
      </c>
      <c r="D186" s="26" t="s">
        <v>6</v>
      </c>
      <c r="F186" s="26" t="s">
        <v>5</v>
      </c>
      <c r="G186" s="26" t="s">
        <v>5</v>
      </c>
      <c r="H186" s="26"/>
      <c r="I186" s="26"/>
      <c r="J186" s="26"/>
      <c r="K186" s="26"/>
      <c r="L186" s="26"/>
      <c r="M186" s="26"/>
      <c r="N186" s="28">
        <v>0</v>
      </c>
      <c r="O186" s="28">
        <v>0</v>
      </c>
      <c r="P186" s="28">
        <v>1.6</v>
      </c>
      <c r="Q186" s="104">
        <v>1.6</v>
      </c>
      <c r="R186" s="28">
        <v>0</v>
      </c>
      <c r="S186" s="28">
        <v>0</v>
      </c>
      <c r="T186" s="28">
        <v>0</v>
      </c>
      <c r="U186" s="28">
        <v>0</v>
      </c>
      <c r="V186" s="28">
        <v>300</v>
      </c>
      <c r="W186" s="15">
        <f t="shared" si="25"/>
        <v>0</v>
      </c>
      <c r="X186" s="16">
        <v>4000</v>
      </c>
      <c r="Y186" s="17">
        <v>0</v>
      </c>
      <c r="Z186" s="3"/>
    </row>
    <row r="187" spans="2:26" s="37" customFormat="1" ht="25.5" x14ac:dyDescent="0.25">
      <c r="B187" s="22" t="s">
        <v>123</v>
      </c>
      <c r="C187" s="23" t="s">
        <v>5</v>
      </c>
      <c r="D187" s="23" t="s">
        <v>6</v>
      </c>
      <c r="E187" s="24"/>
      <c r="F187" s="23" t="s">
        <v>5</v>
      </c>
      <c r="G187" s="23" t="s">
        <v>5</v>
      </c>
      <c r="H187" s="23"/>
      <c r="I187" s="23"/>
      <c r="J187" s="23"/>
      <c r="K187" s="23"/>
      <c r="L187" s="23"/>
      <c r="M187" s="23"/>
      <c r="N187" s="25">
        <v>0</v>
      </c>
      <c r="O187" s="25">
        <f t="shared" ref="O187" si="45">O188+O189</f>
        <v>0</v>
      </c>
      <c r="P187" s="25">
        <f>P188+P189</f>
        <v>599</v>
      </c>
      <c r="Q187" s="103">
        <f>Q188+Q189</f>
        <v>3000</v>
      </c>
      <c r="R187" s="25">
        <v>0</v>
      </c>
      <c r="S187" s="25">
        <v>0</v>
      </c>
      <c r="T187" s="25">
        <v>0</v>
      </c>
      <c r="U187" s="25">
        <v>0</v>
      </c>
      <c r="V187" s="25">
        <v>120000</v>
      </c>
      <c r="W187" s="15">
        <f>Q187-P187</f>
        <v>2401</v>
      </c>
      <c r="X187" s="41">
        <v>120000</v>
      </c>
      <c r="Y187" s="35">
        <v>0</v>
      </c>
      <c r="Z187" s="36"/>
    </row>
    <row r="188" spans="2:26" x14ac:dyDescent="0.25">
      <c r="B188" s="1" t="s">
        <v>124</v>
      </c>
      <c r="C188" s="26" t="s">
        <v>5</v>
      </c>
      <c r="D188" s="26" t="s">
        <v>6</v>
      </c>
      <c r="F188" s="26" t="s">
        <v>5</v>
      </c>
      <c r="G188" s="26" t="s">
        <v>5</v>
      </c>
      <c r="H188" s="26"/>
      <c r="I188" s="26"/>
      <c r="J188" s="26"/>
      <c r="K188" s="26"/>
      <c r="L188" s="26"/>
      <c r="M188" s="26"/>
      <c r="N188" s="28">
        <v>0</v>
      </c>
      <c r="O188" s="28">
        <v>0</v>
      </c>
      <c r="P188" s="28">
        <v>599</v>
      </c>
      <c r="Q188" s="104">
        <v>3000</v>
      </c>
      <c r="R188" s="28">
        <v>0</v>
      </c>
      <c r="S188" s="28">
        <v>0</v>
      </c>
      <c r="T188" s="28">
        <v>0</v>
      </c>
      <c r="U188" s="28">
        <v>0</v>
      </c>
      <c r="V188" s="28">
        <v>120000</v>
      </c>
      <c r="W188" s="15">
        <f t="shared" ref="W188:W191" si="46">Q188-P188</f>
        <v>2401</v>
      </c>
      <c r="X188" s="16"/>
      <c r="Y188" s="17"/>
      <c r="Z188" s="3"/>
    </row>
    <row r="189" spans="2:26" ht="25.5" hidden="1" outlineLevel="3" x14ac:dyDescent="0.25">
      <c r="B189" s="1" t="s">
        <v>125</v>
      </c>
      <c r="C189" s="26" t="s">
        <v>5</v>
      </c>
      <c r="D189" s="26" t="s">
        <v>6</v>
      </c>
      <c r="F189" s="26" t="s">
        <v>5</v>
      </c>
      <c r="G189" s="26" t="s">
        <v>5</v>
      </c>
      <c r="H189" s="26"/>
      <c r="I189" s="26"/>
      <c r="J189" s="26"/>
      <c r="K189" s="26"/>
      <c r="L189" s="26"/>
      <c r="M189" s="26"/>
      <c r="N189" s="28">
        <v>0</v>
      </c>
      <c r="O189" s="28">
        <v>0</v>
      </c>
      <c r="P189" s="28">
        <v>0</v>
      </c>
      <c r="Q189" s="104"/>
      <c r="R189" s="28">
        <v>0</v>
      </c>
      <c r="S189" s="28">
        <v>0</v>
      </c>
      <c r="T189" s="28">
        <v>0</v>
      </c>
      <c r="U189" s="28">
        <v>0</v>
      </c>
      <c r="V189" s="28">
        <v>100000</v>
      </c>
      <c r="W189" s="15">
        <f t="shared" si="46"/>
        <v>0</v>
      </c>
      <c r="X189" s="16">
        <v>120000</v>
      </c>
      <c r="Y189" s="17">
        <v>0</v>
      </c>
      <c r="Z189" s="3"/>
    </row>
    <row r="190" spans="2:26" ht="27" collapsed="1" x14ac:dyDescent="0.25">
      <c r="B190" s="75" t="s">
        <v>126</v>
      </c>
      <c r="C190" s="76" t="s">
        <v>5</v>
      </c>
      <c r="D190" s="76" t="s">
        <v>6</v>
      </c>
      <c r="E190" s="13"/>
      <c r="F190" s="76" t="s">
        <v>5</v>
      </c>
      <c r="G190" s="76" t="s">
        <v>5</v>
      </c>
      <c r="H190" s="76"/>
      <c r="I190" s="76"/>
      <c r="J190" s="76"/>
      <c r="K190" s="76"/>
      <c r="L190" s="76"/>
      <c r="M190" s="76"/>
      <c r="N190" s="77">
        <v>0</v>
      </c>
      <c r="O190" s="77">
        <f t="shared" ref="O190:Q190" si="47">O191</f>
        <v>0</v>
      </c>
      <c r="P190" s="77">
        <f t="shared" si="47"/>
        <v>4717.3</v>
      </c>
      <c r="Q190" s="116">
        <f t="shared" si="47"/>
        <v>122</v>
      </c>
      <c r="R190" s="77">
        <v>0</v>
      </c>
      <c r="S190" s="77">
        <v>0</v>
      </c>
      <c r="T190" s="77">
        <v>0</v>
      </c>
      <c r="U190" s="77">
        <v>0</v>
      </c>
      <c r="V190" s="77">
        <v>266900</v>
      </c>
      <c r="W190" s="15">
        <f t="shared" si="46"/>
        <v>-4595.3</v>
      </c>
      <c r="X190" s="16">
        <v>266900</v>
      </c>
      <c r="Y190" s="17">
        <v>0</v>
      </c>
      <c r="Z190" s="3"/>
    </row>
    <row r="191" spans="2:26" s="37" customFormat="1" ht="25.5" outlineLevel="1" x14ac:dyDescent="0.25">
      <c r="B191" s="30" t="s">
        <v>127</v>
      </c>
      <c r="C191" s="31" t="s">
        <v>5</v>
      </c>
      <c r="D191" s="31" t="s">
        <v>6</v>
      </c>
      <c r="E191" s="32"/>
      <c r="F191" s="31" t="s">
        <v>5</v>
      </c>
      <c r="G191" s="31" t="s">
        <v>5</v>
      </c>
      <c r="H191" s="31"/>
      <c r="I191" s="31"/>
      <c r="J191" s="31"/>
      <c r="K191" s="31"/>
      <c r="L191" s="31"/>
      <c r="M191" s="31"/>
      <c r="N191" s="33">
        <v>0</v>
      </c>
      <c r="O191" s="33">
        <f t="shared" ref="O191" si="48">O192</f>
        <v>0</v>
      </c>
      <c r="P191" s="33">
        <f>P192+P193</f>
        <v>4717.3</v>
      </c>
      <c r="Q191" s="105">
        <f>Q192+Q193</f>
        <v>122</v>
      </c>
      <c r="R191" s="33">
        <v>0</v>
      </c>
      <c r="S191" s="33">
        <v>0</v>
      </c>
      <c r="T191" s="33">
        <v>0</v>
      </c>
      <c r="U191" s="33">
        <v>0</v>
      </c>
      <c r="V191" s="33">
        <v>266900</v>
      </c>
      <c r="W191" s="15">
        <f t="shared" si="46"/>
        <v>-4595.3</v>
      </c>
      <c r="X191" s="41">
        <v>266900</v>
      </c>
      <c r="Y191" s="35">
        <v>0</v>
      </c>
      <c r="Z191" s="36"/>
    </row>
    <row r="192" spans="2:26" ht="25.5" outlineLevel="3" x14ac:dyDescent="0.25">
      <c r="B192" s="1" t="s">
        <v>128</v>
      </c>
      <c r="C192" s="26" t="s">
        <v>5</v>
      </c>
      <c r="D192" s="26" t="s">
        <v>6</v>
      </c>
      <c r="F192" s="26" t="s">
        <v>5</v>
      </c>
      <c r="G192" s="26" t="s">
        <v>5</v>
      </c>
      <c r="H192" s="26"/>
      <c r="I192" s="26"/>
      <c r="J192" s="26"/>
      <c r="K192" s="26"/>
      <c r="L192" s="26"/>
      <c r="M192" s="26"/>
      <c r="N192" s="28">
        <v>0</v>
      </c>
      <c r="O192" s="28">
        <v>0</v>
      </c>
      <c r="P192" s="28">
        <v>87.7</v>
      </c>
      <c r="Q192" s="104">
        <v>122</v>
      </c>
      <c r="R192" s="28">
        <v>0</v>
      </c>
      <c r="S192" s="28">
        <v>0</v>
      </c>
      <c r="T192" s="28">
        <v>0</v>
      </c>
      <c r="U192" s="28">
        <v>0</v>
      </c>
      <c r="V192" s="28">
        <v>266900</v>
      </c>
      <c r="W192" s="15">
        <f>Q192-P192</f>
        <v>34.299999999999997</v>
      </c>
      <c r="X192" s="49">
        <v>266900</v>
      </c>
      <c r="Y192" s="17">
        <v>0</v>
      </c>
      <c r="Z192" s="3"/>
    </row>
    <row r="193" spans="2:26" ht="68.25" customHeight="1" outlineLevel="3" x14ac:dyDescent="0.25">
      <c r="B193" s="1" t="s">
        <v>151</v>
      </c>
      <c r="C193" s="26"/>
      <c r="D193" s="26"/>
      <c r="F193" s="26"/>
      <c r="G193" s="26"/>
      <c r="H193" s="26"/>
      <c r="I193" s="26"/>
      <c r="J193" s="26"/>
      <c r="K193" s="26"/>
      <c r="L193" s="26"/>
      <c r="M193" s="26"/>
      <c r="N193" s="28"/>
      <c r="O193" s="28"/>
      <c r="P193" s="28">
        <v>4629.6000000000004</v>
      </c>
      <c r="Q193" s="104">
        <v>0</v>
      </c>
      <c r="R193" s="28"/>
      <c r="S193" s="28"/>
      <c r="T193" s="28"/>
      <c r="U193" s="28"/>
      <c r="V193" s="28"/>
      <c r="W193" s="15">
        <f>Q193-P193</f>
        <v>-4629.6000000000004</v>
      </c>
      <c r="X193" s="78"/>
      <c r="Y193" s="17"/>
      <c r="Z193" s="3"/>
    </row>
    <row r="194" spans="2:26" x14ac:dyDescent="0.25">
      <c r="B194" s="60" t="s">
        <v>9</v>
      </c>
      <c r="C194" s="61" t="s">
        <v>5</v>
      </c>
      <c r="D194" s="61" t="s">
        <v>6</v>
      </c>
      <c r="E194" s="62"/>
      <c r="F194" s="61" t="s">
        <v>5</v>
      </c>
      <c r="G194" s="61" t="s">
        <v>5</v>
      </c>
      <c r="H194" s="61"/>
      <c r="I194" s="61"/>
      <c r="J194" s="61"/>
      <c r="K194" s="61"/>
      <c r="L194" s="61"/>
      <c r="M194" s="61"/>
      <c r="N194" s="63">
        <v>0</v>
      </c>
      <c r="O194" s="63" t="e">
        <f>O8+O40+O44+O125+O154+O164+O171+O174+O177+O190</f>
        <v>#REF!</v>
      </c>
      <c r="P194" s="63">
        <f>P8+P40+P44+P125+P154+P164+P171+P174+P177+P190</f>
        <v>353687.90000000008</v>
      </c>
      <c r="Q194" s="114">
        <f>Q8+Q40+Q44+Q125+Q154+Q164+Q171+Q174+Q177+Q190</f>
        <v>226090.80000000002</v>
      </c>
      <c r="R194" s="63">
        <v>0</v>
      </c>
      <c r="S194" s="63">
        <v>0</v>
      </c>
      <c r="T194" s="63">
        <v>344401.91</v>
      </c>
      <c r="U194" s="63">
        <v>91298.09</v>
      </c>
      <c r="V194" s="63">
        <v>1570000</v>
      </c>
      <c r="W194" s="79">
        <f>Q194-P194</f>
        <v>-127597.10000000006</v>
      </c>
      <c r="X194" s="78">
        <v>1661298.09</v>
      </c>
      <c r="Y194" s="80">
        <v>0.17171157700553422</v>
      </c>
      <c r="Z194" s="3"/>
    </row>
    <row r="195" spans="2:26" outlineLevel="1" x14ac:dyDescent="0.25">
      <c r="B195" s="8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 t="s">
        <v>0</v>
      </c>
      <c r="P195" s="2"/>
      <c r="Q195" s="117"/>
      <c r="R195" s="2"/>
      <c r="S195" s="2"/>
      <c r="T195" s="2" t="s">
        <v>0</v>
      </c>
      <c r="U195" s="2"/>
      <c r="V195" s="2"/>
      <c r="W195" s="82"/>
      <c r="X195" s="83">
        <v>1661298.09</v>
      </c>
      <c r="Y195" s="84">
        <v>0.17171157700553422</v>
      </c>
      <c r="Z195" s="85"/>
    </row>
    <row r="196" spans="2:26" outlineLevel="2" x14ac:dyDescent="0.25">
      <c r="B196" s="124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86"/>
      <c r="Q196" s="118"/>
      <c r="R196" s="86"/>
      <c r="S196" s="86"/>
      <c r="T196" s="86"/>
      <c r="U196" s="86"/>
      <c r="V196" s="86"/>
      <c r="W196" s="87"/>
      <c r="X196" s="87">
        <f>X190+X177+X174+X171+X164+X154+X125+X44+X40+X8</f>
        <v>7960173.3300000001</v>
      </c>
      <c r="Y196" s="87">
        <f>Y190+Y177+Y174+Y171+Y164+Y154+Y125+Y44+Y40+Y8</f>
        <v>0.22805407283087051</v>
      </c>
      <c r="Z196" s="85"/>
    </row>
    <row r="197" spans="2:26" x14ac:dyDescent="0.25">
      <c r="W197" s="7"/>
      <c r="X197" s="83">
        <v>51700</v>
      </c>
      <c r="Y197" s="84">
        <v>0</v>
      </c>
      <c r="Z197" s="85"/>
    </row>
    <row r="198" spans="2:26" x14ac:dyDescent="0.25">
      <c r="W198" s="7"/>
      <c r="X198" s="83">
        <v>126000</v>
      </c>
      <c r="Y198" s="84">
        <v>0.25</v>
      </c>
      <c r="Z198" s="85"/>
    </row>
    <row r="199" spans="2:26" x14ac:dyDescent="0.25">
      <c r="R199" s="27" t="e">
        <f>#REF!-R197</f>
        <v>#REF!</v>
      </c>
      <c r="S199" s="27" t="e">
        <f>#REF!-S197</f>
        <v>#REF!</v>
      </c>
      <c r="T199" s="27" t="e">
        <f>#REF!-T197</f>
        <v>#REF!</v>
      </c>
      <c r="U199" s="27" t="e">
        <f>#REF!-U197</f>
        <v>#REF!</v>
      </c>
      <c r="V199" s="27" t="e">
        <f>#REF!-V197</f>
        <v>#REF!</v>
      </c>
      <c r="W199" s="7"/>
      <c r="X199" s="83">
        <v>986402.22</v>
      </c>
      <c r="Y199" s="84">
        <v>0.16690246410085308</v>
      </c>
      <c r="Z199" s="85"/>
    </row>
    <row r="200" spans="2:26" x14ac:dyDescent="0.25">
      <c r="W200" s="7"/>
      <c r="X200" s="83">
        <v>100000</v>
      </c>
      <c r="Y200" s="84">
        <v>0</v>
      </c>
      <c r="Z200" s="85"/>
    </row>
    <row r="201" spans="2:26" x14ac:dyDescent="0.25">
      <c r="W201" s="7"/>
      <c r="X201" s="83">
        <v>367482.31</v>
      </c>
      <c r="Y201" s="84">
        <v>0</v>
      </c>
      <c r="Z201" s="85"/>
    </row>
    <row r="202" spans="2:26" x14ac:dyDescent="0.25">
      <c r="W202" s="7"/>
      <c r="X202" s="83">
        <v>1166100</v>
      </c>
      <c r="Y202" s="84">
        <v>0</v>
      </c>
      <c r="Z202" s="85"/>
    </row>
    <row r="203" spans="2:26" x14ac:dyDescent="0.25">
      <c r="W203" s="7"/>
      <c r="X203" s="83">
        <v>734265.69</v>
      </c>
      <c r="Y203" s="84">
        <v>0.18004948073701843</v>
      </c>
      <c r="Z203" s="85"/>
    </row>
    <row r="204" spans="2:26" x14ac:dyDescent="0.25">
      <c r="W204" s="7"/>
      <c r="X204" s="83">
        <v>0</v>
      </c>
      <c r="Y204" s="84">
        <v>0</v>
      </c>
      <c r="Z204" s="85"/>
    </row>
    <row r="205" spans="2:26" ht="12.75" customHeight="1" x14ac:dyDescent="0.25">
      <c r="W205" s="7"/>
      <c r="X205" s="90">
        <v>216623407.00999999</v>
      </c>
      <c r="Y205" s="91">
        <v>0.15202342713495487</v>
      </c>
      <c r="Z205" s="85"/>
    </row>
    <row r="206" spans="2:26" ht="12.75" customHeight="1" x14ac:dyDescent="0.25">
      <c r="W206" s="7"/>
      <c r="X206" s="85"/>
      <c r="Y206" s="85"/>
      <c r="Z206" s="85"/>
    </row>
    <row r="207" spans="2:26" x14ac:dyDescent="0.25">
      <c r="X207" s="92"/>
      <c r="Y207" s="92"/>
      <c r="Z207" s="3"/>
    </row>
  </sheetData>
  <mergeCells count="27">
    <mergeCell ref="B1:N1"/>
    <mergeCell ref="B4:X4"/>
    <mergeCell ref="B5:Y5"/>
    <mergeCell ref="Q1:W1"/>
    <mergeCell ref="B2:X3"/>
    <mergeCell ref="J6:J7"/>
    <mergeCell ref="K6:K7"/>
    <mergeCell ref="B6:B7"/>
    <mergeCell ref="C6:C7"/>
    <mergeCell ref="D6:D7"/>
    <mergeCell ref="F6:F7"/>
    <mergeCell ref="P6:P7"/>
    <mergeCell ref="X6:X7"/>
    <mergeCell ref="Y6:Y7"/>
    <mergeCell ref="B196:O196"/>
    <mergeCell ref="R6:R7"/>
    <mergeCell ref="S6:S7"/>
    <mergeCell ref="U6:U7"/>
    <mergeCell ref="V6:V7"/>
    <mergeCell ref="W6:W7"/>
    <mergeCell ref="Q6:Q7"/>
    <mergeCell ref="L6:L7"/>
    <mergeCell ref="M6:M7"/>
    <mergeCell ref="N6:N7"/>
    <mergeCell ref="G6:G7"/>
    <mergeCell ref="H6:H7"/>
    <mergeCell ref="I6:I7"/>
  </mergeCells>
  <pageMargins left="0.59055118110236227" right="0" top="0.59055118110236227" bottom="0.59055118110236227" header="0.39370078740157483" footer="0.39370078740157483"/>
  <pageSetup paperSize="9" scale="71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Программы&lt;/VariantName&gt;&#10;  &lt;VariantLink&gt;44821904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22737F9-E94C-4114-9751-390B2B1EBF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FO396\user</dc:creator>
  <cp:lastModifiedBy>ufin391</cp:lastModifiedBy>
  <cp:lastPrinted>2024-02-07T11:20:27Z</cp:lastPrinted>
  <dcterms:created xsi:type="dcterms:W3CDTF">2021-04-18T09:22:28Z</dcterms:created>
  <dcterms:modified xsi:type="dcterms:W3CDTF">2024-02-08T14:01:44Z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Программы(5).xlsx</vt:lpwstr>
  </property>
  <property fmtid="{D5CDD505-2E9C-101B-9397-08002B2CF9AE}" pid="3" name="Название отчета">
    <vt:lpwstr>Программы(5).xlsx</vt:lpwstr>
  </property>
  <property fmtid="{D5CDD505-2E9C-101B-9397-08002B2CF9AE}" pid="4" name="Версия клиента">
    <vt:lpwstr>20.2.18.2011 (.NET 4.7.2)</vt:lpwstr>
  </property>
  <property fmtid="{D5CDD505-2E9C-101B-9397-08002B2CF9AE}" pid="5" name="Версия базы">
    <vt:lpwstr>20.2.2923.14636238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b2021_kola</vt:lpwstr>
  </property>
  <property fmtid="{D5CDD505-2E9C-101B-9397-08002B2CF9AE}" pid="9" name="Пользователь">
    <vt:lpwstr>маслакова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